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W286" i="1"/>
  <c r="W287" i="1" s="1"/>
  <c r="V286" i="1"/>
  <c r="M286" i="1"/>
  <c r="U284" i="1"/>
  <c r="U283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W263" i="1" s="1"/>
  <c r="V256" i="1"/>
  <c r="K479" i="1" s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W240" i="1"/>
  <c r="V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V170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W155" i="1" s="1"/>
  <c r="W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W144" i="1" s="1"/>
  <c r="M144" i="1"/>
  <c r="V143" i="1"/>
  <c r="M143" i="1"/>
  <c r="U140" i="1"/>
  <c r="V139" i="1"/>
  <c r="U139" i="1"/>
  <c r="V138" i="1"/>
  <c r="W138" i="1" s="1"/>
  <c r="M138" i="1"/>
  <c r="W137" i="1"/>
  <c r="V137" i="1"/>
  <c r="M137" i="1"/>
  <c r="W136" i="1"/>
  <c r="V136" i="1"/>
  <c r="G479" i="1" s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V124" i="1" s="1"/>
  <c r="M118" i="1"/>
  <c r="U116" i="1"/>
  <c r="U115" i="1"/>
  <c r="V114" i="1"/>
  <c r="W114" i="1" s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W105" i="1"/>
  <c r="W115" i="1" s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W91" i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W88" i="1" s="1"/>
  <c r="V82" i="1"/>
  <c r="V88" i="1" s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9" i="1" s="1"/>
  <c r="U60" i="1"/>
  <c r="U59" i="1"/>
  <c r="V58" i="1"/>
  <c r="W58" i="1" s="1"/>
  <c r="W57" i="1"/>
  <c r="V57" i="1"/>
  <c r="M57" i="1"/>
  <c r="V56" i="1"/>
  <c r="V60" i="1" s="1"/>
  <c r="M56" i="1"/>
  <c r="V55" i="1"/>
  <c r="W55" i="1" s="1"/>
  <c r="V52" i="1"/>
  <c r="U52" i="1"/>
  <c r="U51" i="1"/>
  <c r="W50" i="1"/>
  <c r="V50" i="1"/>
  <c r="M50" i="1"/>
  <c r="W49" i="1"/>
  <c r="W51" i="1" s="1"/>
  <c r="V49" i="1"/>
  <c r="C479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9" i="1" s="1"/>
  <c r="U23" i="1"/>
  <c r="V22" i="1"/>
  <c r="M22" i="1"/>
  <c r="H10" i="1"/>
  <c r="A9" i="1"/>
  <c r="J9" i="1" s="1"/>
  <c r="D7" i="1"/>
  <c r="N6" i="1"/>
  <c r="M2" i="1"/>
  <c r="W102" i="1" l="1"/>
  <c r="W139" i="1"/>
  <c r="B479" i="1"/>
  <c r="V470" i="1"/>
  <c r="V151" i="1"/>
  <c r="V158" i="1"/>
  <c r="D479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59" i="1" s="1"/>
  <c r="W63" i="1"/>
  <c r="W79" i="1" s="1"/>
  <c r="W118" i="1"/>
  <c r="W123" i="1" s="1"/>
  <c r="V123" i="1"/>
  <c r="V132" i="1"/>
  <c r="V152" i="1"/>
  <c r="V163" i="1"/>
  <c r="W167" i="1"/>
  <c r="W173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A10" i="1"/>
  <c r="V59" i="1"/>
  <c r="V190" i="1"/>
  <c r="J479" i="1"/>
  <c r="V214" i="1"/>
  <c r="W199" i="1"/>
  <c r="W214" i="1" s="1"/>
  <c r="H9" i="1"/>
  <c r="U473" i="1"/>
  <c r="V24" i="1"/>
  <c r="V80" i="1"/>
  <c r="V89" i="1"/>
  <c r="V103" i="1"/>
  <c r="V116" i="1"/>
  <c r="F479" i="1"/>
  <c r="V131" i="1"/>
  <c r="W143" i="1"/>
  <c r="W151" i="1" s="1"/>
  <c r="V162" i="1"/>
  <c r="V169" i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V157" i="1"/>
  <c r="I479" i="1"/>
  <c r="V252" i="1"/>
  <c r="W249" i="1"/>
  <c r="W252" i="1" s="1"/>
  <c r="V23" i="1"/>
  <c r="V79" i="1"/>
  <c r="V140" i="1"/>
  <c r="W169" i="1"/>
  <c r="W190" i="1"/>
  <c r="V215" i="1"/>
  <c r="V287" i="1"/>
  <c r="V288" i="1"/>
  <c r="O479" i="1"/>
  <c r="V344" i="1"/>
  <c r="V360" i="1"/>
  <c r="W367" i="1"/>
  <c r="V378" i="1"/>
  <c r="V401" i="1"/>
  <c r="V402" i="1"/>
  <c r="V419" i="1"/>
  <c r="Q479" i="1"/>
  <c r="V420" i="1"/>
  <c r="W433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69" i="1" l="1"/>
  <c r="W474" i="1"/>
  <c r="V473" i="1"/>
  <c r="V472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<sst xmlns="http://schemas.openxmlformats.org/spreadsheetml/2006/main" count="1723" uniqueCount="655">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</sst>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0.45833333333333331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200</v>
      </c>
      <c r="V127" s="312">
        <f>IFERROR(IF(U127="",0,CEILING((U127/$H127),1)*$H127),"")</f>
        <v>202.5</v>
      </c>
      <c r="W127" s="37">
        <f>IFERROR(IF(V127=0,"",ROUNDUP(V127/H127,0)*0.02175),"")</f>
        <v>0.54374999999999996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24.691358024691358</v>
      </c>
      <c r="V131" s="313">
        <f>IFERROR(V127/H127,"0")+IFERROR(V128/H128,"0")+IFERROR(V129/H129,"0")+IFERROR(V130/H130,"0")</f>
        <v>25</v>
      </c>
      <c r="W131" s="313">
        <f>IFERROR(IF(W127="",0,W127),"0")+IFERROR(IF(W128="",0,W128),"0")+IFERROR(IF(W129="",0,W129),"0")+IFERROR(IF(W130="",0,W130),"0")</f>
        <v>0.54374999999999996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200</v>
      </c>
      <c r="V132" s="313">
        <f>IFERROR(SUM(V127:V130),"0")</f>
        <v>202.5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160</v>
      </c>
      <c r="V411" s="312">
        <f t="shared" si="18"/>
        <v>163.68</v>
      </c>
      <c r="W411" s="37">
        <f>IFERROR(IF(V411=0,"",ROUNDUP(V411/H411,0)*0.01196),"")</f>
        <v>0.37075999999999998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30.303030303030301</v>
      </c>
      <c r="V419" s="313">
        <f>IFERROR(V410/H410,"0")+IFERROR(V411/H411,"0")+IFERROR(V412/H412,"0")+IFERROR(V413/H413,"0")+IFERROR(V414/H414,"0")+IFERROR(V415/H415,"0")+IFERROR(V416/H416,"0")+IFERROR(V417/H417,"0")+IFERROR(V418/H418,"0")</f>
        <v>31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0.37075999999999998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160</v>
      </c>
      <c r="V420" s="313">
        <f>IFERROR(SUM(V410:V418),"0")</f>
        <v>163.68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130</v>
      </c>
      <c r="V456" s="312">
        <f>IFERROR(IF(U456="",0,CEILING((U456/$H456),1)*$H456),"")</f>
        <v>131.4</v>
      </c>
      <c r="W456" s="37">
        <f>IFERROR(IF(V456=0,"",ROUNDUP(V456/H456,0)*0.00753),"")</f>
        <v>0.22590000000000002</v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29.680365296803654</v>
      </c>
      <c r="V457" s="313">
        <f>IFERROR(V454/H454,"0")+IFERROR(V455/H455,"0")+IFERROR(V456/H456,"0")</f>
        <v>30.000000000000004</v>
      </c>
      <c r="W457" s="313">
        <f>IFERROR(IF(W454="",0,W454),"0")+IFERROR(IF(W455="",0,W455),"0")+IFERROR(IF(W456="",0,W456),"0")</f>
        <v>0.22590000000000002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130</v>
      </c>
      <c r="V458" s="313">
        <f>IFERROR(SUM(V454:V456),"0")</f>
        <v>131.4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1300</v>
      </c>
      <c r="V466" s="312">
        <f>IFERROR(IF(U466="",0,CEILING((U466/$H466),1)*$H466),"")</f>
        <v>1302.5999999999999</v>
      </c>
      <c r="W466" s="37">
        <f>IFERROR(IF(V466=0,"",ROUNDUP(V466/H466,0)*0.02175),"")</f>
        <v>3.6322499999999995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166.66666666666666</v>
      </c>
      <c r="V467" s="313">
        <f>IFERROR(V466/H466,"0")</f>
        <v>167</v>
      </c>
      <c r="W467" s="313">
        <f>IFERROR(IF(W466="",0,W466),"0")</f>
        <v>3.6322499999999995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1300</v>
      </c>
      <c r="V468" s="313">
        <f>IFERROR(SUM(V466:V466),"0")</f>
        <v>1302.5999999999999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1790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1800.1799999999998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1916.4037636640378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1927.278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4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4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2016.4037636640378</v>
      </c>
      <c r="V472" s="313">
        <f>GrossWeightTotalR+PalletQtyTotalR*25</f>
        <v>2027.278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251.34142029119198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253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4.7726599999999992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202.5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163.68</v>
      </c>
      <c r="R479" s="47">
        <f>IFERROR(V443*1,"0")+IFERROR(V444*1,"0")+IFERROR(V448*1,"0")+IFERROR(V449*1,"0")+IFERROR(V450*1,"0")+IFERROR(V454*1,"0")+IFERROR(V455*1,"0")+IFERROR(V456*1,"0")+IFERROR(V460*1,"0")+IFERROR(V461*1,"0")</f>
        <v>131.4</v>
      </c>
      <c r="S479" s="47">
        <f>IFERROR(V466*1,"0")</f>
        <v>1302.5999999999999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