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U404" i="1"/>
  <c r="U403" i="1"/>
  <c r="V402" i="1"/>
  <c r="M402" i="1"/>
  <c r="U400" i="1"/>
  <c r="U399" i="1"/>
  <c r="W398" i="1"/>
  <c r="W399" i="1" s="1"/>
  <c r="V398" i="1"/>
  <c r="M398" i="1"/>
  <c r="U396" i="1"/>
  <c r="U395" i="1"/>
  <c r="V394" i="1"/>
  <c r="W394" i="1" s="1"/>
  <c r="W395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U386" i="1"/>
  <c r="U385" i="1"/>
  <c r="W384" i="1"/>
  <c r="V384" i="1"/>
  <c r="M384" i="1"/>
  <c r="W383" i="1"/>
  <c r="W385" i="1" s="1"/>
  <c r="V383" i="1"/>
  <c r="V385" i="1" s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W340" i="1"/>
  <c r="W342" i="1" s="1"/>
  <c r="V340" i="1"/>
  <c r="V343" i="1" s="1"/>
  <c r="M340" i="1"/>
  <c r="U336" i="1"/>
  <c r="U335" i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W322" i="1"/>
  <c r="W324" i="1" s="1"/>
  <c r="V322" i="1"/>
  <c r="V324" i="1" s="1"/>
  <c r="M322" i="1"/>
  <c r="U320" i="1"/>
  <c r="U319" i="1"/>
  <c r="V318" i="1"/>
  <c r="W318" i="1" s="1"/>
  <c r="W319" i="1" s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W284" i="1"/>
  <c r="W285" i="1" s="1"/>
  <c r="V284" i="1"/>
  <c r="M284" i="1"/>
  <c r="U282" i="1"/>
  <c r="U281" i="1"/>
  <c r="V280" i="1"/>
  <c r="M280" i="1"/>
  <c r="U278" i="1"/>
  <c r="U277" i="1"/>
  <c r="W276" i="1"/>
  <c r="V276" i="1"/>
  <c r="L477" i="1" s="1"/>
  <c r="V275" i="1"/>
  <c r="W275" i="1" s="1"/>
  <c r="M275" i="1"/>
  <c r="W274" i="1"/>
  <c r="W277" i="1" s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W264" i="1"/>
  <c r="W266" i="1" s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W256" i="1"/>
  <c r="V256" i="1"/>
  <c r="V255" i="1"/>
  <c r="W255" i="1" s="1"/>
  <c r="M255" i="1"/>
  <c r="W254" i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W238" i="1"/>
  <c r="V238" i="1"/>
  <c r="U238" i="1"/>
  <c r="V237" i="1"/>
  <c r="W237" i="1" s="1"/>
  <c r="M237" i="1"/>
  <c r="V236" i="1"/>
  <c r="W236" i="1" s="1"/>
  <c r="M236" i="1"/>
  <c r="W235" i="1"/>
  <c r="V235" i="1"/>
  <c r="V239" i="1" s="1"/>
  <c r="M235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W222" i="1"/>
  <c r="V222" i="1"/>
  <c r="M222" i="1"/>
  <c r="V221" i="1"/>
  <c r="W221" i="1" s="1"/>
  <c r="M221" i="1"/>
  <c r="V220" i="1"/>
  <c r="W220" i="1" s="1"/>
  <c r="M220" i="1"/>
  <c r="W219" i="1"/>
  <c r="W223" i="1" s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W171" i="1"/>
  <c r="V171" i="1"/>
  <c r="V189" i="1" s="1"/>
  <c r="W170" i="1"/>
  <c r="V170" i="1"/>
  <c r="M170" i="1"/>
  <c r="U168" i="1"/>
  <c r="V167" i="1"/>
  <c r="U167" i="1"/>
  <c r="W166" i="1"/>
  <c r="V166" i="1"/>
  <c r="M166" i="1"/>
  <c r="W165" i="1"/>
  <c r="V165" i="1"/>
  <c r="M165" i="1"/>
  <c r="W164" i="1"/>
  <c r="V164" i="1"/>
  <c r="M164" i="1"/>
  <c r="V163" i="1"/>
  <c r="W163" i="1" s="1"/>
  <c r="M163" i="1"/>
  <c r="V161" i="1"/>
  <c r="U161" i="1"/>
  <c r="V160" i="1"/>
  <c r="U160" i="1"/>
  <c r="V159" i="1"/>
  <c r="W159" i="1" s="1"/>
  <c r="M159" i="1"/>
  <c r="W158" i="1"/>
  <c r="W160" i="1" s="1"/>
  <c r="V158" i="1"/>
  <c r="U156" i="1"/>
  <c r="U155" i="1"/>
  <c r="V154" i="1"/>
  <c r="W154" i="1" s="1"/>
  <c r="W155" i="1" s="1"/>
  <c r="M154" i="1"/>
  <c r="W153" i="1"/>
  <c r="V153" i="1"/>
  <c r="M153" i="1"/>
  <c r="U150" i="1"/>
  <c r="U149" i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H477" i="1" s="1"/>
  <c r="M141" i="1"/>
  <c r="U138" i="1"/>
  <c r="U137" i="1"/>
  <c r="W136" i="1"/>
  <c r="V136" i="1"/>
  <c r="M136" i="1"/>
  <c r="W135" i="1"/>
  <c r="V135" i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M107" i="1"/>
  <c r="W106" i="1"/>
  <c r="V106" i="1"/>
  <c r="M106" i="1"/>
  <c r="V105" i="1"/>
  <c r="V114" i="1" s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V102" i="1" s="1"/>
  <c r="W90" i="1"/>
  <c r="V90" i="1"/>
  <c r="V101" i="1" s="1"/>
  <c r="U88" i="1"/>
  <c r="U87" i="1"/>
  <c r="W86" i="1"/>
  <c r="V86" i="1"/>
  <c r="M86" i="1"/>
  <c r="V85" i="1"/>
  <c r="W85" i="1" s="1"/>
  <c r="M85" i="1"/>
  <c r="V84" i="1"/>
  <c r="W84" i="1" s="1"/>
  <c r="W83" i="1"/>
  <c r="V83" i="1"/>
  <c r="V82" i="1"/>
  <c r="W82" i="1" s="1"/>
  <c r="M82" i="1"/>
  <c r="W81" i="1"/>
  <c r="V81" i="1"/>
  <c r="V87" i="1" s="1"/>
  <c r="U79" i="1"/>
  <c r="U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U60" i="1"/>
  <c r="U59" i="1"/>
  <c r="W58" i="1"/>
  <c r="V58" i="1"/>
  <c r="V57" i="1"/>
  <c r="W57" i="1" s="1"/>
  <c r="M57" i="1"/>
  <c r="V56" i="1"/>
  <c r="W56" i="1" s="1"/>
  <c r="M56" i="1"/>
  <c r="W55" i="1"/>
  <c r="V55" i="1"/>
  <c r="D477" i="1" s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7" i="1" s="1"/>
  <c r="V23" i="1"/>
  <c r="U23" i="1"/>
  <c r="V22" i="1"/>
  <c r="M22" i="1"/>
  <c r="H10" i="1"/>
  <c r="J9" i="1"/>
  <c r="A9" i="1"/>
  <c r="H9" i="1" s="1"/>
  <c r="D7" i="1"/>
  <c r="N6" i="1"/>
  <c r="M2" i="1"/>
  <c r="W59" i="1" l="1"/>
  <c r="W129" i="1"/>
  <c r="W261" i="1"/>
  <c r="W417" i="1"/>
  <c r="W87" i="1"/>
  <c r="W149" i="1"/>
  <c r="V60" i="1"/>
  <c r="V138" i="1"/>
  <c r="V188" i="1"/>
  <c r="J477" i="1"/>
  <c r="V212" i="1"/>
  <c r="W197" i="1"/>
  <c r="W212" i="1" s="1"/>
  <c r="V250" i="1"/>
  <c r="W247" i="1"/>
  <c r="W250" i="1" s="1"/>
  <c r="A10" i="1"/>
  <c r="B477" i="1"/>
  <c r="V468" i="1"/>
  <c r="W27" i="1"/>
  <c r="W35" i="1"/>
  <c r="W36" i="1" s="1"/>
  <c r="W39" i="1"/>
  <c r="W40" i="1" s="1"/>
  <c r="W43" i="1"/>
  <c r="W44" i="1" s="1"/>
  <c r="W49" i="1"/>
  <c r="W51" i="1" s="1"/>
  <c r="V52" i="1"/>
  <c r="V59" i="1"/>
  <c r="E477" i="1"/>
  <c r="V79" i="1"/>
  <c r="V88" i="1"/>
  <c r="W91" i="1"/>
  <c r="W101" i="1" s="1"/>
  <c r="W105" i="1"/>
  <c r="W113" i="1" s="1"/>
  <c r="V122" i="1"/>
  <c r="W134" i="1"/>
  <c r="W137" i="1" s="1"/>
  <c r="V137" i="1"/>
  <c r="W167" i="1"/>
  <c r="W188" i="1"/>
  <c r="V232" i="1"/>
  <c r="V251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V113" i="1"/>
  <c r="F9" i="1"/>
  <c r="F10" i="1"/>
  <c r="W22" i="1"/>
  <c r="W23" i="1" s="1"/>
  <c r="W26" i="1"/>
  <c r="W32" i="1" s="1"/>
  <c r="V37" i="1"/>
  <c r="V467" i="1" s="1"/>
  <c r="V41" i="1"/>
  <c r="V45" i="1"/>
  <c r="V51" i="1"/>
  <c r="V471" i="1" s="1"/>
  <c r="W63" i="1"/>
  <c r="W78" i="1" s="1"/>
  <c r="V78" i="1"/>
  <c r="W116" i="1"/>
  <c r="W121" i="1" s="1"/>
  <c r="V150" i="1"/>
  <c r="V149" i="1"/>
  <c r="V155" i="1"/>
  <c r="I477" i="1"/>
  <c r="V156" i="1"/>
  <c r="V168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U471" i="1"/>
  <c r="F477" i="1"/>
  <c r="V129" i="1"/>
  <c r="V213" i="1"/>
  <c r="V285" i="1"/>
  <c r="V286" i="1"/>
  <c r="O477" i="1"/>
  <c r="V342" i="1"/>
  <c r="W365" i="1"/>
  <c r="V376" i="1"/>
  <c r="V399" i="1"/>
  <c r="V400" i="1"/>
  <c r="V417" i="1"/>
  <c r="Q477" i="1"/>
  <c r="V418" i="1"/>
  <c r="W431" i="1"/>
  <c r="V432" i="1"/>
  <c r="V456" i="1"/>
  <c r="P47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<sst xmlns="http://schemas.openxmlformats.org/spreadsheetml/2006/main" count="1701" uniqueCount="641">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</sst>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 t="s">
        <v>640</v>
      </c>
      <c r="I5" s="385"/>
      <c r="J5" s="385"/>
      <c r="K5" s="386"/>
      <c r="M5" s="25" t="s">
        <v>10</v>
      </c>
      <c r="N5" s="443">
        <v>45227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0.45833333333333331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0</v>
      </c>
      <c r="V52" s="311">
        <f>IFERROR(SUM(V49:V50),"0")</f>
        <v>0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0</v>
      </c>
      <c r="V60" s="311">
        <f>IFERROR(SUM(V55:V58),"0")</f>
        <v>0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50</v>
      </c>
      <c r="V219" s="310">
        <f>IFERROR(IF(U219="",0,CEILING((U219/$H219),1)*$H219),"")</f>
        <v>50.400000000000006</v>
      </c>
      <c r="W219" s="37">
        <f>IFERROR(IF(V219=0,"",ROUNDUP(V219/H219,0)*0.00753),"")</f>
        <v>9.0359999999999996E-2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11.904761904761905</v>
      </c>
      <c r="V223" s="311">
        <f>IFERROR(V219/H219,"0")+IFERROR(V220/H220,"0")+IFERROR(V221/H221,"0")+IFERROR(V222/H222,"0")</f>
        <v>12</v>
      </c>
      <c r="W223" s="311">
        <f>IFERROR(IF(W219="",0,W219),"0")+IFERROR(IF(W220="",0,W220),"0")+IFERROR(IF(W221="",0,W221),"0")+IFERROR(IF(W222="",0,W222),"0")</f>
        <v>9.0359999999999996E-2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50</v>
      </c>
      <c r="V224" s="311">
        <f>IFERROR(SUM(V219:V222),"0")</f>
        <v>50.400000000000006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0</v>
      </c>
      <c r="V233" s="311">
        <f>IFERROR(SUM(V226:V231),"0")</f>
        <v>0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13.6</v>
      </c>
      <c r="V243" s="310">
        <f>IFERROR(IF(U243="",0,CEILING((U243/$H243),1)*$H243),"")</f>
        <v>15.299999999999999</v>
      </c>
      <c r="W243" s="37">
        <f>IFERROR(IF(V243=0,"",ROUNDUP(V243/H243,0)*0.00753),"")</f>
        <v>4.5179999999999998E-2</v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5.3333333333333339</v>
      </c>
      <c r="V244" s="311">
        <f>IFERROR(V241/H241,"0")+IFERROR(V242/H242,"0")+IFERROR(V243/H243,"0")</f>
        <v>6</v>
      </c>
      <c r="W244" s="311">
        <f>IFERROR(IF(W241="",0,W241),"0")+IFERROR(IF(W242="",0,W242),"0")+IFERROR(IF(W243="",0,W243),"0")</f>
        <v>4.5179999999999998E-2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13.6</v>
      </c>
      <c r="V245" s="311">
        <f>IFERROR(SUM(V241:V243),"0")</f>
        <v>15.299999999999999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0</v>
      </c>
      <c r="V298" s="311">
        <f>IFERROR(V290/H290,"0")+IFERROR(V291/H291,"0")+IFERROR(V292/H292,"0")+IFERROR(V293/H293,"0")+IFERROR(V294/H294,"0")+IFERROR(V295/H295,"0")+IFERROR(V296/H296,"0")+IFERROR(V297/H297,"0")</f>
        <v>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0</v>
      </c>
      <c r="V299" s="311">
        <f>IFERROR(SUM(V290:V297),"0")</f>
        <v>0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0</v>
      </c>
      <c r="V304" s="311">
        <f>IFERROR(SUM(V301:V302),"0")</f>
        <v>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400</v>
      </c>
      <c r="V310" s="310">
        <f>IFERROR(IF(U310="",0,CEILING((U310/$H310),1)*$H310),"")</f>
        <v>405.59999999999997</v>
      </c>
      <c r="W310" s="37">
        <f>IFERROR(IF(V310=0,"",ROUNDUP(V310/H310,0)*0.02175),"")</f>
        <v>1.131</v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51.282051282051285</v>
      </c>
      <c r="V311" s="311">
        <f>IFERROR(V310/H310,"0")</f>
        <v>52</v>
      </c>
      <c r="W311" s="311">
        <f>IFERROR(IF(W310="",0,W310),"0")</f>
        <v>1.131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400</v>
      </c>
      <c r="V312" s="311">
        <f>IFERROR(SUM(V310:V310),"0")</f>
        <v>405.59999999999997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80</v>
      </c>
      <c r="V322" s="310">
        <f>IFERROR(IF(U322="",0,CEILING((U322/$H322),1)*$H322),"")</f>
        <v>83.22</v>
      </c>
      <c r="W322" s="37">
        <f>IFERROR(IF(V322=0,"",ROUNDUP(V322/H322,0)*0.00753),"")</f>
        <v>0.14307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18.264840182648403</v>
      </c>
      <c r="V324" s="311">
        <f>IFERROR(V322/H322,"0")+IFERROR(V323/H323,"0")</f>
        <v>19</v>
      </c>
      <c r="W324" s="311">
        <f>IFERROR(IF(W322="",0,W322),"0")+IFERROR(IF(W323="",0,W323),"0")</f>
        <v>0.14307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80</v>
      </c>
      <c r="V325" s="311">
        <f>IFERROR(SUM(V322:V323),"0")</f>
        <v>83.22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500</v>
      </c>
      <c r="V345" s="310">
        <f t="shared" ref="V345:V357" si="15">IFERROR(IF(U345="",0,CEILING((U345/$H345),1)*$H345),"")</f>
        <v>504</v>
      </c>
      <c r="W345" s="37">
        <f>IFERROR(IF(V345=0,"",ROUNDUP(V345/H345,0)*0.00753),"")</f>
        <v>0.90360000000000007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119.04761904761904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120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0.90360000000000007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500</v>
      </c>
      <c r="V359" s="311">
        <f>IFERROR(SUM(V345:V357),"0")</f>
        <v>504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1000</v>
      </c>
      <c r="V388" s="310">
        <f t="shared" ref="V388:V394" si="17">IFERROR(IF(U388="",0,CEILING((U388/$H388),1)*$H388),"")</f>
        <v>1003.8000000000001</v>
      </c>
      <c r="W388" s="37">
        <f>IFERROR(IF(V388=0,"",ROUNDUP(V388/H388,0)*0.00753),"")</f>
        <v>1.7996700000000001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238.09523809523807</v>
      </c>
      <c r="V395" s="311">
        <f>IFERROR(V388/H388,"0")+IFERROR(V389/H389,"0")+IFERROR(V390/H390,"0")+IFERROR(V391/H391,"0")+IFERROR(V392/H392,"0")+IFERROR(V393/H393,"0")+IFERROR(V394/H394,"0")</f>
        <v>239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1.7996700000000001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1000</v>
      </c>
      <c r="V396" s="311">
        <f>IFERROR(SUM(V388:V394),"0")</f>
        <v>1003.8000000000001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300</v>
      </c>
      <c r="V420" s="310">
        <f>IFERROR(IF(U420="",0,CEILING((U420/$H420),1)*$H420),"")</f>
        <v>300.96000000000004</v>
      </c>
      <c r="W420" s="37">
        <f>IFERROR(IF(V420=0,"",ROUNDUP(V420/H420,0)*0.01196),"")</f>
        <v>0.68171999999999999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56.818181818181813</v>
      </c>
      <c r="V422" s="311">
        <f>IFERROR(V420/H420,"0")+IFERROR(V421/H421,"0")</f>
        <v>57.000000000000007</v>
      </c>
      <c r="W422" s="311">
        <f>IFERROR(IF(W420="",0,W420),"0")+IFERROR(IF(W421="",0,W421),"0")</f>
        <v>0.68171999999999999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300</v>
      </c>
      <c r="V423" s="311">
        <f>IFERROR(SUM(V420:V421),"0")</f>
        <v>300.96000000000004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100</v>
      </c>
      <c r="V426" s="310">
        <f t="shared" si="19"/>
        <v>100.32000000000001</v>
      </c>
      <c r="W426" s="37">
        <f>IFERROR(IF(V426=0,"",ROUNDUP(V426/H426,0)*0.01196),"")</f>
        <v>0.22724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18.939393939393938</v>
      </c>
      <c r="V431" s="311">
        <f>IFERROR(V425/H425,"0")+IFERROR(V426/H426,"0")+IFERROR(V427/H427,"0")+IFERROR(V428/H428,"0")+IFERROR(V429/H429,"0")+IFERROR(V430/H430,"0")</f>
        <v>19</v>
      </c>
      <c r="W431" s="311">
        <f>IFERROR(IF(W425="",0,W425),"0")+IFERROR(IF(W426="",0,W426),"0")+IFERROR(IF(W427="",0,W427),"0")+IFERROR(IF(W428="",0,W428),"0")+IFERROR(IF(W429="",0,W429),"0")+IFERROR(IF(W430="",0,W430),"0")</f>
        <v>0.22724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100</v>
      </c>
      <c r="V432" s="311">
        <f>IFERROR(SUM(V425:V430),"0")</f>
        <v>100.32000000000001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150</v>
      </c>
      <c r="V452" s="310">
        <f>IFERROR(IF(U452="",0,CEILING((U452/$H452),1)*$H452),"")</f>
        <v>153.29999999999998</v>
      </c>
      <c r="W452" s="37">
        <f>IFERROR(IF(V452=0,"",ROUNDUP(V452/H452,0)*0.00753),"")</f>
        <v>0.26355000000000001</v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34.246575342465754</v>
      </c>
      <c r="V455" s="311">
        <f>IFERROR(V452/H452,"0")+IFERROR(V453/H453,"0")+IFERROR(V454/H454,"0")</f>
        <v>35</v>
      </c>
      <c r="W455" s="311">
        <f>IFERROR(IF(W452="",0,W452),"0")+IFERROR(IF(W453="",0,W453),"0")+IFERROR(IF(W454="",0,W454),"0")</f>
        <v>0.26355000000000001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150</v>
      </c>
      <c r="V456" s="311">
        <f>IFERROR(SUM(V452:V454),"0")</f>
        <v>153.29999999999998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2593.6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2616.9000000000005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2749.4576437261376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2774.2779999999998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5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5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2874.4576437261376</v>
      </c>
      <c r="V470" s="311">
        <f>GrossWeightTotalR+PalletQtyTotalR*25</f>
        <v>2899.2779999999998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553.93199494569353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559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5.2853900000000014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0</v>
      </c>
      <c r="D477" s="47">
        <f>IFERROR(V55*1,"0")+IFERROR(V56*1,"0")+IFERROR(V57*1,"0")+IFERROR(V58*1,"0")</f>
        <v>0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65.7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405.59999999999997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83.22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504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1003.8000000000001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401.28000000000003</v>
      </c>
      <c r="R477" s="47">
        <f>IFERROR(V441*1,"0")+IFERROR(V442*1,"0")+IFERROR(V446*1,"0")+IFERROR(V447*1,"0")+IFERROR(V448*1,"0")+IFERROR(V452*1,"0")+IFERROR(V453*1,"0")+IFERROR(V454*1,"0")+IFERROR(V458*1,"0")+IFERROR(V459*1,"0")</f>
        <v>153.29999999999998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