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74" i="1" l="1"/>
  <c r="U473" i="1"/>
  <c r="U475" i="1" s="1"/>
  <c r="U471" i="1"/>
  <c r="V470" i="1"/>
  <c r="U470" i="1"/>
  <c r="V469" i="1"/>
  <c r="M469" i="1"/>
  <c r="U467" i="1"/>
  <c r="U466" i="1"/>
  <c r="V465" i="1"/>
  <c r="V466" i="1" s="1"/>
  <c r="M465" i="1"/>
  <c r="U462" i="1"/>
  <c r="V461" i="1"/>
  <c r="U461" i="1"/>
  <c r="V460" i="1"/>
  <c r="W460" i="1" s="1"/>
  <c r="M460" i="1"/>
  <c r="V459" i="1"/>
  <c r="V462" i="1" s="1"/>
  <c r="M459" i="1"/>
  <c r="U457" i="1"/>
  <c r="U456" i="1"/>
  <c r="V455" i="1"/>
  <c r="W455" i="1" s="1"/>
  <c r="V454" i="1"/>
  <c r="V456" i="1" s="1"/>
  <c r="M454" i="1"/>
  <c r="U452" i="1"/>
  <c r="U451" i="1"/>
  <c r="V450" i="1"/>
  <c r="W450" i="1" s="1"/>
  <c r="M450" i="1"/>
  <c r="V449" i="1"/>
  <c r="W448" i="1"/>
  <c r="V448" i="1"/>
  <c r="U446" i="1"/>
  <c r="U445" i="1"/>
  <c r="V444" i="1"/>
  <c r="W444" i="1" s="1"/>
  <c r="M444" i="1"/>
  <c r="V443" i="1"/>
  <c r="M443" i="1"/>
  <c r="U439" i="1"/>
  <c r="U438" i="1"/>
  <c r="V437" i="1"/>
  <c r="W437" i="1" s="1"/>
  <c r="M437" i="1"/>
  <c r="V436" i="1"/>
  <c r="M436" i="1"/>
  <c r="U434" i="1"/>
  <c r="U433" i="1"/>
  <c r="V432" i="1"/>
  <c r="W432" i="1" s="1"/>
  <c r="W431" i="1"/>
  <c r="V431" i="1"/>
  <c r="V430" i="1"/>
  <c r="W430" i="1" s="1"/>
  <c r="V429" i="1"/>
  <c r="W429" i="1" s="1"/>
  <c r="M429" i="1"/>
  <c r="V428" i="1"/>
  <c r="W428" i="1" s="1"/>
  <c r="M428" i="1"/>
  <c r="V427" i="1"/>
  <c r="W427" i="1" s="1"/>
  <c r="M427" i="1"/>
  <c r="V425" i="1"/>
  <c r="U425" i="1"/>
  <c r="V424" i="1"/>
  <c r="U424" i="1"/>
  <c r="V423" i="1"/>
  <c r="W423" i="1" s="1"/>
  <c r="M423" i="1"/>
  <c r="W422" i="1"/>
  <c r="W424" i="1" s="1"/>
  <c r="V422" i="1"/>
  <c r="M422" i="1"/>
  <c r="U420" i="1"/>
  <c r="U419" i="1"/>
  <c r="W418" i="1"/>
  <c r="V418" i="1"/>
  <c r="M418" i="1"/>
  <c r="V417" i="1"/>
  <c r="W417" i="1" s="1"/>
  <c r="M417" i="1"/>
  <c r="V416" i="1"/>
  <c r="W416" i="1" s="1"/>
  <c r="M416" i="1"/>
  <c r="V415" i="1"/>
  <c r="W415" i="1" s="1"/>
  <c r="M415" i="1"/>
  <c r="W414" i="1"/>
  <c r="V414" i="1"/>
  <c r="M414" i="1"/>
  <c r="V413" i="1"/>
  <c r="W413" i="1" s="1"/>
  <c r="M413" i="1"/>
  <c r="V412" i="1"/>
  <c r="W412" i="1" s="1"/>
  <c r="M412" i="1"/>
  <c r="V411" i="1"/>
  <c r="W411" i="1" s="1"/>
  <c r="M411" i="1"/>
  <c r="W410" i="1"/>
  <c r="V410" i="1"/>
  <c r="M410" i="1"/>
  <c r="V406" i="1"/>
  <c r="U406" i="1"/>
  <c r="V405" i="1"/>
  <c r="U405" i="1"/>
  <c r="W404" i="1"/>
  <c r="W405" i="1" s="1"/>
  <c r="V404" i="1"/>
  <c r="M404" i="1"/>
  <c r="V402" i="1"/>
  <c r="U402" i="1"/>
  <c r="V401" i="1"/>
  <c r="U401" i="1"/>
  <c r="W400" i="1"/>
  <c r="W401" i="1" s="1"/>
  <c r="V400" i="1"/>
  <c r="M400" i="1"/>
  <c r="U398" i="1"/>
  <c r="U397" i="1"/>
  <c r="W396" i="1"/>
  <c r="V396" i="1"/>
  <c r="M396" i="1"/>
  <c r="V395" i="1"/>
  <c r="W395" i="1" s="1"/>
  <c r="M395" i="1"/>
  <c r="V394" i="1"/>
  <c r="W394" i="1" s="1"/>
  <c r="M394" i="1"/>
  <c r="V393" i="1"/>
  <c r="W393" i="1" s="1"/>
  <c r="V392" i="1"/>
  <c r="W392" i="1" s="1"/>
  <c r="M392" i="1"/>
  <c r="V391" i="1"/>
  <c r="W391" i="1" s="1"/>
  <c r="M391" i="1"/>
  <c r="V390" i="1"/>
  <c r="W390" i="1" s="1"/>
  <c r="M390" i="1"/>
  <c r="V388" i="1"/>
  <c r="U388" i="1"/>
  <c r="V387" i="1"/>
  <c r="U387" i="1"/>
  <c r="V386" i="1"/>
  <c r="W386" i="1" s="1"/>
  <c r="M386" i="1"/>
  <c r="W385" i="1"/>
  <c r="W387" i="1" s="1"/>
  <c r="V385" i="1"/>
  <c r="M385" i="1"/>
  <c r="V382" i="1"/>
  <c r="U382" i="1"/>
  <c r="V381" i="1"/>
  <c r="U381" i="1"/>
  <c r="W380" i="1"/>
  <c r="W381" i="1" s="1"/>
  <c r="V380" i="1"/>
  <c r="U378" i="1"/>
  <c r="U377" i="1"/>
  <c r="W376" i="1"/>
  <c r="V376" i="1"/>
  <c r="M376" i="1"/>
  <c r="V375" i="1"/>
  <c r="W375" i="1" s="1"/>
  <c r="M375" i="1"/>
  <c r="V374" i="1"/>
  <c r="M374" i="1"/>
  <c r="V372" i="1"/>
  <c r="U372" i="1"/>
  <c r="V371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W364" i="1"/>
  <c r="V364" i="1"/>
  <c r="V367" i="1" s="1"/>
  <c r="M364" i="1"/>
  <c r="V363" i="1"/>
  <c r="W363" i="1" s="1"/>
  <c r="M363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V355" i="1"/>
  <c r="W355" i="1" s="1"/>
  <c r="M355" i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V349" i="1"/>
  <c r="W349" i="1" s="1"/>
  <c r="M349" i="1"/>
  <c r="V348" i="1"/>
  <c r="W348" i="1" s="1"/>
  <c r="M348" i="1"/>
  <c r="V347" i="1"/>
  <c r="V361" i="1" s="1"/>
  <c r="M347" i="1"/>
  <c r="V345" i="1"/>
  <c r="U345" i="1"/>
  <c r="V344" i="1"/>
  <c r="U344" i="1"/>
  <c r="V343" i="1"/>
  <c r="W343" i="1" s="1"/>
  <c r="M343" i="1"/>
  <c r="W342" i="1"/>
  <c r="W344" i="1" s="1"/>
  <c r="V342" i="1"/>
  <c r="M342" i="1"/>
  <c r="V338" i="1"/>
  <c r="U338" i="1"/>
  <c r="V337" i="1"/>
  <c r="U337" i="1"/>
  <c r="W336" i="1"/>
  <c r="W337" i="1" s="1"/>
  <c r="V336" i="1"/>
  <c r="M336" i="1"/>
  <c r="U334" i="1"/>
  <c r="U333" i="1"/>
  <c r="W332" i="1"/>
  <c r="V332" i="1"/>
  <c r="M332" i="1"/>
  <c r="W331" i="1"/>
  <c r="V331" i="1"/>
  <c r="M331" i="1"/>
  <c r="V330" i="1"/>
  <c r="W330" i="1" s="1"/>
  <c r="M330" i="1"/>
  <c r="V329" i="1"/>
  <c r="W329" i="1" s="1"/>
  <c r="M329" i="1"/>
  <c r="V327" i="1"/>
  <c r="U327" i="1"/>
  <c r="V326" i="1"/>
  <c r="U326" i="1"/>
  <c r="V325" i="1"/>
  <c r="W325" i="1" s="1"/>
  <c r="M325" i="1"/>
  <c r="W324" i="1"/>
  <c r="V324" i="1"/>
  <c r="M324" i="1"/>
  <c r="V322" i="1"/>
  <c r="U322" i="1"/>
  <c r="U321" i="1"/>
  <c r="W320" i="1"/>
  <c r="V320" i="1"/>
  <c r="M320" i="1"/>
  <c r="W319" i="1"/>
  <c r="V319" i="1"/>
  <c r="M319" i="1"/>
  <c r="V318" i="1"/>
  <c r="W318" i="1" s="1"/>
  <c r="M318" i="1"/>
  <c r="V317" i="1"/>
  <c r="N482" i="1" s="1"/>
  <c r="M317" i="1"/>
  <c r="V314" i="1"/>
  <c r="U314" i="1"/>
  <c r="V313" i="1"/>
  <c r="U313" i="1"/>
  <c r="V312" i="1"/>
  <c r="W312" i="1" s="1"/>
  <c r="W313" i="1" s="1"/>
  <c r="M312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M304" i="1"/>
  <c r="W303" i="1"/>
  <c r="W305" i="1" s="1"/>
  <c r="V303" i="1"/>
  <c r="M303" i="1"/>
  <c r="U301" i="1"/>
  <c r="U300" i="1"/>
  <c r="W299" i="1"/>
  <c r="V299" i="1"/>
  <c r="M299" i="1"/>
  <c r="W298" i="1"/>
  <c r="V298" i="1"/>
  <c r="M298" i="1"/>
  <c r="V297" i="1"/>
  <c r="W297" i="1" s="1"/>
  <c r="W296" i="1"/>
  <c r="V296" i="1"/>
  <c r="M296" i="1"/>
  <c r="V295" i="1"/>
  <c r="W295" i="1" s="1"/>
  <c r="M295" i="1"/>
  <c r="V294" i="1"/>
  <c r="W294" i="1" s="1"/>
  <c r="M294" i="1"/>
  <c r="V293" i="1"/>
  <c r="W293" i="1" s="1"/>
  <c r="M293" i="1"/>
  <c r="W292" i="1"/>
  <c r="V292" i="1"/>
  <c r="M292" i="1"/>
  <c r="V288" i="1"/>
  <c r="U288" i="1"/>
  <c r="V287" i="1"/>
  <c r="U287" i="1"/>
  <c r="W286" i="1"/>
  <c r="W287" i="1" s="1"/>
  <c r="V286" i="1"/>
  <c r="M286" i="1"/>
  <c r="V284" i="1"/>
  <c r="U284" i="1"/>
  <c r="V283" i="1"/>
  <c r="U283" i="1"/>
  <c r="W282" i="1"/>
  <c r="W283" i="1" s="1"/>
  <c r="V282" i="1"/>
  <c r="M282" i="1"/>
  <c r="U280" i="1"/>
  <c r="U279" i="1"/>
  <c r="W278" i="1"/>
  <c r="V278" i="1"/>
  <c r="V277" i="1"/>
  <c r="W277" i="1" s="1"/>
  <c r="M277" i="1"/>
  <c r="V276" i="1"/>
  <c r="W276" i="1" s="1"/>
  <c r="M276" i="1"/>
  <c r="V274" i="1"/>
  <c r="U274" i="1"/>
  <c r="V273" i="1"/>
  <c r="U273" i="1"/>
  <c r="V272" i="1"/>
  <c r="W272" i="1" s="1"/>
  <c r="W273" i="1" s="1"/>
  <c r="M272" i="1"/>
  <c r="V269" i="1"/>
  <c r="U269" i="1"/>
  <c r="V268" i="1"/>
  <c r="U268" i="1"/>
  <c r="V267" i="1"/>
  <c r="W267" i="1" s="1"/>
  <c r="M267" i="1"/>
  <c r="W266" i="1"/>
  <c r="W268" i="1" s="1"/>
  <c r="V266" i="1"/>
  <c r="M266" i="1"/>
  <c r="U264" i="1"/>
  <c r="U263" i="1"/>
  <c r="W262" i="1"/>
  <c r="V262" i="1"/>
  <c r="M262" i="1"/>
  <c r="V261" i="1"/>
  <c r="W261" i="1" s="1"/>
  <c r="M261" i="1"/>
  <c r="V260" i="1"/>
  <c r="W260" i="1" s="1"/>
  <c r="M260" i="1"/>
  <c r="V259" i="1"/>
  <c r="W259" i="1" s="1"/>
  <c r="M259" i="1"/>
  <c r="W258" i="1"/>
  <c r="V258" i="1"/>
  <c r="V257" i="1"/>
  <c r="W257" i="1" s="1"/>
  <c r="M257" i="1"/>
  <c r="V256" i="1"/>
  <c r="K482" i="1" s="1"/>
  <c r="M256" i="1"/>
  <c r="U253" i="1"/>
  <c r="U252" i="1"/>
  <c r="V251" i="1"/>
  <c r="W251" i="1" s="1"/>
  <c r="M251" i="1"/>
  <c r="W250" i="1"/>
  <c r="V250" i="1"/>
  <c r="M250" i="1"/>
  <c r="V249" i="1"/>
  <c r="V252" i="1" s="1"/>
  <c r="M249" i="1"/>
  <c r="U247" i="1"/>
  <c r="U246" i="1"/>
  <c r="V245" i="1"/>
  <c r="W245" i="1" s="1"/>
  <c r="M245" i="1"/>
  <c r="V244" i="1"/>
  <c r="W243" i="1"/>
  <c r="V243" i="1"/>
  <c r="U241" i="1"/>
  <c r="U240" i="1"/>
  <c r="V239" i="1"/>
  <c r="W239" i="1" s="1"/>
  <c r="M239" i="1"/>
  <c r="V238" i="1"/>
  <c r="W238" i="1" s="1"/>
  <c r="M238" i="1"/>
  <c r="V237" i="1"/>
  <c r="V240" i="1" s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V226" i="1"/>
  <c r="U226" i="1"/>
  <c r="U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V219" i="1"/>
  <c r="U219" i="1"/>
  <c r="V218" i="1"/>
  <c r="U218" i="1"/>
  <c r="V217" i="1"/>
  <c r="W217" i="1" s="1"/>
  <c r="W218" i="1" s="1"/>
  <c r="M217" i="1"/>
  <c r="U215" i="1"/>
  <c r="U214" i="1"/>
  <c r="V213" i="1"/>
  <c r="W213" i="1" s="1"/>
  <c r="M213" i="1"/>
  <c r="W212" i="1"/>
  <c r="V212" i="1"/>
  <c r="M212" i="1"/>
  <c r="W211" i="1"/>
  <c r="V211" i="1"/>
  <c r="M211" i="1"/>
  <c r="V210" i="1"/>
  <c r="W210" i="1" s="1"/>
  <c r="M210" i="1"/>
  <c r="V209" i="1"/>
  <c r="W209" i="1" s="1"/>
  <c r="M209" i="1"/>
  <c r="W208" i="1"/>
  <c r="V208" i="1"/>
  <c r="M208" i="1"/>
  <c r="V207" i="1"/>
  <c r="W207" i="1" s="1"/>
  <c r="M207" i="1"/>
  <c r="V206" i="1"/>
  <c r="W206" i="1" s="1"/>
  <c r="M206" i="1"/>
  <c r="V205" i="1"/>
  <c r="W205" i="1" s="1"/>
  <c r="M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V199" i="1"/>
  <c r="J482" i="1" s="1"/>
  <c r="M199" i="1"/>
  <c r="U196" i="1"/>
  <c r="U195" i="1"/>
  <c r="W194" i="1"/>
  <c r="V194" i="1"/>
  <c r="M194" i="1"/>
  <c r="V193" i="1"/>
  <c r="M193" i="1"/>
  <c r="U191" i="1"/>
  <c r="U190" i="1"/>
  <c r="W189" i="1"/>
  <c r="V189" i="1"/>
  <c r="M189" i="1"/>
  <c r="V188" i="1"/>
  <c r="W188" i="1" s="1"/>
  <c r="M188" i="1"/>
  <c r="W187" i="1"/>
  <c r="V187" i="1"/>
  <c r="M187" i="1"/>
  <c r="W186" i="1"/>
  <c r="V186" i="1"/>
  <c r="M186" i="1"/>
  <c r="W185" i="1"/>
  <c r="V185" i="1"/>
  <c r="M185" i="1"/>
  <c r="V184" i="1"/>
  <c r="W184" i="1" s="1"/>
  <c r="M184" i="1"/>
  <c r="W183" i="1"/>
  <c r="V183" i="1"/>
  <c r="M183" i="1"/>
  <c r="W182" i="1"/>
  <c r="V182" i="1"/>
  <c r="M182" i="1"/>
  <c r="V181" i="1"/>
  <c r="W181" i="1" s="1"/>
  <c r="W180" i="1"/>
  <c r="V180" i="1"/>
  <c r="M180" i="1"/>
  <c r="W179" i="1"/>
  <c r="V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V172" i="1"/>
  <c r="V190" i="1" s="1"/>
  <c r="M172" i="1"/>
  <c r="U170" i="1"/>
  <c r="U169" i="1"/>
  <c r="V168" i="1"/>
  <c r="W168" i="1" s="1"/>
  <c r="M168" i="1"/>
  <c r="W167" i="1"/>
  <c r="V167" i="1"/>
  <c r="M167" i="1"/>
  <c r="W166" i="1"/>
  <c r="V166" i="1"/>
  <c r="M166" i="1"/>
  <c r="V165" i="1"/>
  <c r="V169" i="1" s="1"/>
  <c r="M165" i="1"/>
  <c r="U163" i="1"/>
  <c r="V162" i="1"/>
  <c r="U162" i="1"/>
  <c r="V161" i="1"/>
  <c r="W161" i="1" s="1"/>
  <c r="M161" i="1"/>
  <c r="V160" i="1"/>
  <c r="U158" i="1"/>
  <c r="V157" i="1"/>
  <c r="U157" i="1"/>
  <c r="W156" i="1"/>
  <c r="V156" i="1"/>
  <c r="M156" i="1"/>
  <c r="W155" i="1"/>
  <c r="W157" i="1" s="1"/>
  <c r="V155" i="1"/>
  <c r="M155" i="1"/>
  <c r="U152" i="1"/>
  <c r="U151" i="1"/>
  <c r="W150" i="1"/>
  <c r="V150" i="1"/>
  <c r="M150" i="1"/>
  <c r="V149" i="1"/>
  <c r="W149" i="1" s="1"/>
  <c r="M149" i="1"/>
  <c r="V148" i="1"/>
  <c r="W148" i="1" s="1"/>
  <c r="M148" i="1"/>
  <c r="W147" i="1"/>
  <c r="V147" i="1"/>
  <c r="M147" i="1"/>
  <c r="V146" i="1"/>
  <c r="V152" i="1" s="1"/>
  <c r="M146" i="1"/>
  <c r="V145" i="1"/>
  <c r="W145" i="1" s="1"/>
  <c r="M145" i="1"/>
  <c r="W144" i="1"/>
  <c r="V144" i="1"/>
  <c r="M144" i="1"/>
  <c r="W143" i="1"/>
  <c r="V143" i="1"/>
  <c r="H482" i="1" s="1"/>
  <c r="M143" i="1"/>
  <c r="U140" i="1"/>
  <c r="U139" i="1"/>
  <c r="W138" i="1"/>
  <c r="V138" i="1"/>
  <c r="M138" i="1"/>
  <c r="V137" i="1"/>
  <c r="W137" i="1" s="1"/>
  <c r="M137" i="1"/>
  <c r="V136" i="1"/>
  <c r="M136" i="1"/>
  <c r="U132" i="1"/>
  <c r="U131" i="1"/>
  <c r="V130" i="1"/>
  <c r="W130" i="1" s="1"/>
  <c r="M130" i="1"/>
  <c r="W129" i="1"/>
  <c r="V129" i="1"/>
  <c r="M129" i="1"/>
  <c r="W128" i="1"/>
  <c r="V128" i="1"/>
  <c r="M128" i="1"/>
  <c r="V127" i="1"/>
  <c r="F482" i="1" s="1"/>
  <c r="M127" i="1"/>
  <c r="U124" i="1"/>
  <c r="U123" i="1"/>
  <c r="V122" i="1"/>
  <c r="W122" i="1" s="1"/>
  <c r="W121" i="1"/>
  <c r="V121" i="1"/>
  <c r="M121" i="1"/>
  <c r="W120" i="1"/>
  <c r="V120" i="1"/>
  <c r="V119" i="1"/>
  <c r="V123" i="1" s="1"/>
  <c r="M119" i="1"/>
  <c r="W118" i="1"/>
  <c r="V118" i="1"/>
  <c r="V124" i="1" s="1"/>
  <c r="M118" i="1"/>
  <c r="U116" i="1"/>
  <c r="U115" i="1"/>
  <c r="W114" i="1"/>
  <c r="V114" i="1"/>
  <c r="V113" i="1"/>
  <c r="V116" i="1" s="1"/>
  <c r="M113" i="1"/>
  <c r="V112" i="1"/>
  <c r="W112" i="1" s="1"/>
  <c r="W111" i="1"/>
  <c r="V111" i="1"/>
  <c r="V110" i="1"/>
  <c r="W110" i="1" s="1"/>
  <c r="W109" i="1"/>
  <c r="V109" i="1"/>
  <c r="V108" i="1"/>
  <c r="W108" i="1" s="1"/>
  <c r="M108" i="1"/>
  <c r="W107" i="1"/>
  <c r="V107" i="1"/>
  <c r="M107" i="1"/>
  <c r="W106" i="1"/>
  <c r="V106" i="1"/>
  <c r="V105" i="1"/>
  <c r="W105" i="1" s="1"/>
  <c r="U103" i="1"/>
  <c r="U102" i="1"/>
  <c r="W101" i="1"/>
  <c r="V101" i="1"/>
  <c r="M101" i="1"/>
  <c r="W100" i="1"/>
  <c r="V100" i="1"/>
  <c r="M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V103" i="1" s="1"/>
  <c r="M95" i="1"/>
  <c r="V94" i="1"/>
  <c r="W94" i="1" s="1"/>
  <c r="M94" i="1"/>
  <c r="W93" i="1"/>
  <c r="V93" i="1"/>
  <c r="M93" i="1"/>
  <c r="W92" i="1"/>
  <c r="V92" i="1"/>
  <c r="V91" i="1"/>
  <c r="W91" i="1" s="1"/>
  <c r="U89" i="1"/>
  <c r="U88" i="1"/>
  <c r="W87" i="1"/>
  <c r="V87" i="1"/>
  <c r="M87" i="1"/>
  <c r="W86" i="1"/>
  <c r="V86" i="1"/>
  <c r="M86" i="1"/>
  <c r="V85" i="1"/>
  <c r="W85" i="1" s="1"/>
  <c r="W84" i="1"/>
  <c r="V84" i="1"/>
  <c r="V83" i="1"/>
  <c r="V89" i="1" s="1"/>
  <c r="M83" i="1"/>
  <c r="V82" i="1"/>
  <c r="W82" i="1" s="1"/>
  <c r="U80" i="1"/>
  <c r="U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M67" i="1"/>
  <c r="W66" i="1"/>
  <c r="V66" i="1"/>
  <c r="M66" i="1"/>
  <c r="V65" i="1"/>
  <c r="V80" i="1" s="1"/>
  <c r="M65" i="1"/>
  <c r="V64" i="1"/>
  <c r="W64" i="1" s="1"/>
  <c r="M64" i="1"/>
  <c r="W63" i="1"/>
  <c r="V63" i="1"/>
  <c r="V79" i="1" s="1"/>
  <c r="U60" i="1"/>
  <c r="U59" i="1"/>
  <c r="W58" i="1"/>
  <c r="V58" i="1"/>
  <c r="V57" i="1"/>
  <c r="W57" i="1" s="1"/>
  <c r="M57" i="1"/>
  <c r="W56" i="1"/>
  <c r="V56" i="1"/>
  <c r="M56" i="1"/>
  <c r="W55" i="1"/>
  <c r="W59" i="1" s="1"/>
  <c r="V55" i="1"/>
  <c r="V59" i="1" s="1"/>
  <c r="U52" i="1"/>
  <c r="U51" i="1"/>
  <c r="V50" i="1"/>
  <c r="V51" i="1" s="1"/>
  <c r="M50" i="1"/>
  <c r="V49" i="1"/>
  <c r="M49" i="1"/>
  <c r="V45" i="1"/>
  <c r="U45" i="1"/>
  <c r="V44" i="1"/>
  <c r="U44" i="1"/>
  <c r="V43" i="1"/>
  <c r="W43" i="1" s="1"/>
  <c r="W44" i="1" s="1"/>
  <c r="M43" i="1"/>
  <c r="V41" i="1"/>
  <c r="U41" i="1"/>
  <c r="V40" i="1"/>
  <c r="U40" i="1"/>
  <c r="V39" i="1"/>
  <c r="W39" i="1" s="1"/>
  <c r="W40" i="1" s="1"/>
  <c r="M39" i="1"/>
  <c r="V37" i="1"/>
  <c r="U37" i="1"/>
  <c r="V36" i="1"/>
  <c r="U36" i="1"/>
  <c r="V35" i="1"/>
  <c r="W35" i="1" s="1"/>
  <c r="W36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V28" i="1"/>
  <c r="V32" i="1" s="1"/>
  <c r="M28" i="1"/>
  <c r="V27" i="1"/>
  <c r="W27" i="1" s="1"/>
  <c r="M27" i="1"/>
  <c r="W26" i="1"/>
  <c r="V26" i="1"/>
  <c r="M26" i="1"/>
  <c r="V24" i="1"/>
  <c r="U24" i="1"/>
  <c r="U472" i="1" s="1"/>
  <c r="V23" i="1"/>
  <c r="U23" i="1"/>
  <c r="U476" i="1" s="1"/>
  <c r="W22" i="1"/>
  <c r="W23" i="1" s="1"/>
  <c r="V22" i="1"/>
  <c r="M22" i="1"/>
  <c r="H10" i="1"/>
  <c r="A9" i="1"/>
  <c r="F10" i="1" s="1"/>
  <c r="D7" i="1"/>
  <c r="N6" i="1"/>
  <c r="M2" i="1"/>
  <c r="H9" i="1" l="1"/>
  <c r="J9" i="1"/>
  <c r="W28" i="1"/>
  <c r="W32" i="1" s="1"/>
  <c r="W477" i="1" s="1"/>
  <c r="C482" i="1"/>
  <c r="W50" i="1"/>
  <c r="V60" i="1"/>
  <c r="W65" i="1"/>
  <c r="W79" i="1" s="1"/>
  <c r="W83" i="1"/>
  <c r="W88" i="1" s="1"/>
  <c r="V88" i="1"/>
  <c r="W95" i="1"/>
  <c r="W102" i="1" s="1"/>
  <c r="V102" i="1"/>
  <c r="V476" i="1" s="1"/>
  <c r="W113" i="1"/>
  <c r="W115" i="1" s="1"/>
  <c r="V115" i="1"/>
  <c r="W127" i="1"/>
  <c r="W131" i="1" s="1"/>
  <c r="G482" i="1"/>
  <c r="V140" i="1"/>
  <c r="W146" i="1"/>
  <c r="W151" i="1" s="1"/>
  <c r="W165" i="1"/>
  <c r="W169" i="1" s="1"/>
  <c r="V195" i="1"/>
  <c r="V196" i="1"/>
  <c r="W193" i="1"/>
  <c r="W195" i="1" s="1"/>
  <c r="V215" i="1"/>
  <c r="W225" i="1"/>
  <c r="V234" i="1"/>
  <c r="W249" i="1"/>
  <c r="W252" i="1" s="1"/>
  <c r="V264" i="1"/>
  <c r="V280" i="1"/>
  <c r="M482" i="1"/>
  <c r="V398" i="1"/>
  <c r="Q482" i="1"/>
  <c r="V420" i="1"/>
  <c r="V434" i="1"/>
  <c r="W454" i="1"/>
  <c r="W456" i="1" s="1"/>
  <c r="D482" i="1"/>
  <c r="A10" i="1"/>
  <c r="B482" i="1"/>
  <c r="V473" i="1"/>
  <c r="W49" i="1"/>
  <c r="W51" i="1" s="1"/>
  <c r="V52" i="1"/>
  <c r="E482" i="1"/>
  <c r="W119" i="1"/>
  <c r="W123" i="1" s="1"/>
  <c r="W136" i="1"/>
  <c r="W139" i="1" s="1"/>
  <c r="V139" i="1"/>
  <c r="I482" i="1"/>
  <c r="V158" i="1"/>
  <c r="V170" i="1"/>
  <c r="W199" i="1"/>
  <c r="W214" i="1" s="1"/>
  <c r="V246" i="1"/>
  <c r="V253" i="1"/>
  <c r="W279" i="1"/>
  <c r="W300" i="1"/>
  <c r="V301" i="1"/>
  <c r="V334" i="1"/>
  <c r="W419" i="1"/>
  <c r="V451" i="1"/>
  <c r="V457" i="1"/>
  <c r="V471" i="1"/>
  <c r="W469" i="1"/>
  <c r="W470" i="1" s="1"/>
  <c r="F9" i="1"/>
  <c r="V33" i="1"/>
  <c r="V472" i="1" s="1"/>
  <c r="V132" i="1"/>
  <c r="V151" i="1"/>
  <c r="V163" i="1"/>
  <c r="W160" i="1"/>
  <c r="W162" i="1" s="1"/>
  <c r="V214" i="1"/>
  <c r="W234" i="1"/>
  <c r="V235" i="1"/>
  <c r="W326" i="1"/>
  <c r="W333" i="1"/>
  <c r="O482" i="1"/>
  <c r="V360" i="1"/>
  <c r="W367" i="1"/>
  <c r="V368" i="1"/>
  <c r="V377" i="1"/>
  <c r="V433" i="1"/>
  <c r="V439" i="1"/>
  <c r="V438" i="1"/>
  <c r="R482" i="1"/>
  <c r="V445" i="1"/>
  <c r="V446" i="1"/>
  <c r="W443" i="1"/>
  <c r="W445" i="1" s="1"/>
  <c r="V474" i="1"/>
  <c r="L482" i="1"/>
  <c r="V131" i="1"/>
  <c r="V191" i="1"/>
  <c r="W172" i="1"/>
  <c r="W190" i="1" s="1"/>
  <c r="V247" i="1"/>
  <c r="W244" i="1"/>
  <c r="W246" i="1" s="1"/>
  <c r="W397" i="1"/>
  <c r="W433" i="1"/>
  <c r="V452" i="1"/>
  <c r="W449" i="1"/>
  <c r="W451" i="1" s="1"/>
  <c r="S482" i="1"/>
  <c r="V467" i="1"/>
  <c r="W465" i="1"/>
  <c r="W466" i="1" s="1"/>
  <c r="P482" i="1"/>
  <c r="V225" i="1"/>
  <c r="V241" i="1"/>
  <c r="V263" i="1"/>
  <c r="V279" i="1"/>
  <c r="V300" i="1"/>
  <c r="V321" i="1"/>
  <c r="V333" i="1"/>
  <c r="V378" i="1"/>
  <c r="V397" i="1"/>
  <c r="V419" i="1"/>
  <c r="W237" i="1"/>
  <c r="W240" i="1" s="1"/>
  <c r="W256" i="1"/>
  <c r="W263" i="1" s="1"/>
  <c r="W317" i="1"/>
  <c r="W321" i="1" s="1"/>
  <c r="W347" i="1"/>
  <c r="W360" i="1" s="1"/>
  <c r="W374" i="1"/>
  <c r="W377" i="1" s="1"/>
  <c r="W436" i="1"/>
  <c r="W438" i="1" s="1"/>
  <c r="W459" i="1"/>
  <c r="W461" i="1" s="1"/>
  <c r="V475" i="1" l="1"/>
</calcChain>
</file>

<file path=xl/sharedStrings.xml><?xml version="1.0" encoding="utf-8"?>
<sst xmlns="http://schemas.openxmlformats.org/spreadsheetml/2006/main" count="1718" uniqueCount="648">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</sst>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8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6" t="s">
        <v>0</v>
      </c>
      <c r="E1" s="337"/>
      <c r="F1" s="337"/>
      <c r="G1" s="13" t="s">
        <v>1</v>
      </c>
      <c r="H1" s="336" t="s">
        <v>2</v>
      </c>
      <c r="I1" s="337"/>
      <c r="J1" s="337"/>
      <c r="K1" s="337"/>
      <c r="L1" s="337"/>
      <c r="M1" s="337"/>
      <c r="N1" s="337"/>
      <c r="O1" s="620" t="s">
        <v>3</v>
      </c>
      <c r="P1" s="337"/>
      <c r="Q1" s="33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3"/>
      <c r="C5" s="324"/>
      <c r="D5" s="380"/>
      <c r="E5" s="382"/>
      <c r="F5" s="608" t="s">
        <v>9</v>
      </c>
      <c r="G5" s="324"/>
      <c r="H5" s="380" t="s">
        <v>647</v>
      </c>
      <c r="I5" s="381"/>
      <c r="J5" s="381"/>
      <c r="K5" s="382"/>
      <c r="M5" s="25" t="s">
        <v>10</v>
      </c>
      <c r="N5" s="435">
        <v>45227</v>
      </c>
      <c r="O5" s="393"/>
      <c r="Q5" s="623" t="s">
        <v>11</v>
      </c>
      <c r="R5" s="356"/>
      <c r="S5" s="519" t="s">
        <v>12</v>
      </c>
      <c r="T5" s="393"/>
      <c r="Y5" s="52"/>
      <c r="Z5" s="52"/>
      <c r="AA5" s="52"/>
    </row>
    <row r="6" spans="1:28" s="309" customFormat="1" ht="24" customHeight="1" x14ac:dyDescent="0.2">
      <c r="A6" s="440" t="s">
        <v>13</v>
      </c>
      <c r="B6" s="323"/>
      <c r="C6" s="324"/>
      <c r="D6" s="391" t="s">
        <v>14</v>
      </c>
      <c r="E6" s="392"/>
      <c r="F6" s="392"/>
      <c r="G6" s="392"/>
      <c r="H6" s="392"/>
      <c r="I6" s="392"/>
      <c r="J6" s="392"/>
      <c r="K6" s="393"/>
      <c r="M6" s="25" t="s">
        <v>15</v>
      </c>
      <c r="N6" s="460" t="str">
        <f>IF(N5=0," ",CHOOSE(WEEKDAY(N5,2),"Понедельник","Вторник","Среда","Четверг","Пятница","Суббота","Воскресенье"))</f>
        <v>Суббота</v>
      </c>
      <c r="O6" s="320"/>
      <c r="Q6" s="355" t="s">
        <v>16</v>
      </c>
      <c r="R6" s="356"/>
      <c r="S6" s="357" t="s">
        <v>17</v>
      </c>
      <c r="T6" s="358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7" t="str">
        <f>IFERROR(VLOOKUP(DeliveryAddress,Table,3,0),1)</f>
        <v>1</v>
      </c>
      <c r="E7" s="528"/>
      <c r="F7" s="528"/>
      <c r="G7" s="528"/>
      <c r="H7" s="528"/>
      <c r="I7" s="528"/>
      <c r="J7" s="528"/>
      <c r="K7" s="529"/>
      <c r="M7" s="25"/>
      <c r="N7" s="43"/>
      <c r="O7" s="43"/>
      <c r="Q7" s="316"/>
      <c r="R7" s="356"/>
      <c r="S7" s="359"/>
      <c r="T7" s="360"/>
      <c r="Y7" s="52"/>
      <c r="Z7" s="52"/>
      <c r="AA7" s="52"/>
    </row>
    <row r="8" spans="1:28" s="309" customFormat="1" ht="25.5" customHeight="1" x14ac:dyDescent="0.2">
      <c r="A8" s="641" t="s">
        <v>18</v>
      </c>
      <c r="B8" s="326"/>
      <c r="C8" s="327"/>
      <c r="D8" s="540"/>
      <c r="E8" s="541"/>
      <c r="F8" s="541"/>
      <c r="G8" s="541"/>
      <c r="H8" s="541"/>
      <c r="I8" s="541"/>
      <c r="J8" s="541"/>
      <c r="K8" s="542"/>
      <c r="M8" s="25" t="s">
        <v>19</v>
      </c>
      <c r="N8" s="581">
        <v>0.45833333333333331</v>
      </c>
      <c r="O8" s="393"/>
      <c r="Q8" s="316"/>
      <c r="R8" s="356"/>
      <c r="S8" s="359"/>
      <c r="T8" s="360"/>
      <c r="Y8" s="52"/>
      <c r="Z8" s="52"/>
      <c r="AA8" s="52"/>
    </row>
    <row r="9" spans="1:28" s="309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55"/>
      <c r="E9" s="332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20</v>
      </c>
      <c r="N9" s="435"/>
      <c r="O9" s="393"/>
      <c r="Q9" s="316"/>
      <c r="R9" s="356"/>
      <c r="S9" s="361"/>
      <c r="T9" s="362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55"/>
      <c r="E10" s="332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67" t="str">
        <f>IFERROR(VLOOKUP($D$10,Proxy,2,FALSE),"")</f>
        <v/>
      </c>
      <c r="I10" s="316"/>
      <c r="J10" s="316"/>
      <c r="K10" s="316"/>
      <c r="M10" s="27" t="s">
        <v>21</v>
      </c>
      <c r="N10" s="581"/>
      <c r="O10" s="393"/>
      <c r="R10" s="25" t="s">
        <v>22</v>
      </c>
      <c r="S10" s="511" t="s">
        <v>23</v>
      </c>
      <c r="T10" s="358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1"/>
      <c r="O11" s="393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7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4"/>
      <c r="M12" s="25" t="s">
        <v>29</v>
      </c>
      <c r="N12" s="585"/>
      <c r="O12" s="529"/>
      <c r="P12" s="24"/>
      <c r="R12" s="25"/>
      <c r="S12" s="337"/>
      <c r="T12" s="316"/>
      <c r="Y12" s="52"/>
      <c r="Z12" s="52"/>
      <c r="AA12" s="52"/>
    </row>
    <row r="13" spans="1:28" s="309" customFormat="1" ht="23.25" customHeight="1" x14ac:dyDescent="0.2">
      <c r="A13" s="537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4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7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4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4"/>
      <c r="M15" s="484" t="s">
        <v>34</v>
      </c>
      <c r="N15" s="337"/>
      <c r="O15" s="337"/>
      <c r="P15" s="337"/>
      <c r="Q15" s="33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5"/>
      <c r="N16" s="485"/>
      <c r="O16" s="485"/>
      <c r="P16" s="485"/>
      <c r="Q16" s="48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2" t="s">
        <v>35</v>
      </c>
      <c r="B17" s="352" t="s">
        <v>36</v>
      </c>
      <c r="C17" s="453" t="s">
        <v>37</v>
      </c>
      <c r="D17" s="352" t="s">
        <v>38</v>
      </c>
      <c r="E17" s="38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85"/>
      <c r="O17" s="385"/>
      <c r="P17" s="385"/>
      <c r="Q17" s="386"/>
      <c r="R17" s="629" t="s">
        <v>47</v>
      </c>
      <c r="S17" s="324"/>
      <c r="T17" s="352" t="s">
        <v>48</v>
      </c>
      <c r="U17" s="352" t="s">
        <v>49</v>
      </c>
      <c r="V17" s="646" t="s">
        <v>50</v>
      </c>
      <c r="W17" s="352" t="s">
        <v>51</v>
      </c>
      <c r="X17" s="400" t="s">
        <v>52</v>
      </c>
      <c r="Y17" s="400" t="s">
        <v>53</v>
      </c>
      <c r="Z17" s="400" t="s">
        <v>54</v>
      </c>
      <c r="AA17" s="401"/>
      <c r="AB17" s="402"/>
      <c r="AC17" s="543"/>
      <c r="AZ17" s="422" t="s">
        <v>55</v>
      </c>
    </row>
    <row r="18" spans="1:52" ht="14.25" customHeight="1" x14ac:dyDescent="0.2">
      <c r="A18" s="353"/>
      <c r="B18" s="353"/>
      <c r="C18" s="353"/>
      <c r="D18" s="387"/>
      <c r="E18" s="389"/>
      <c r="F18" s="353"/>
      <c r="G18" s="353"/>
      <c r="H18" s="353"/>
      <c r="I18" s="353"/>
      <c r="J18" s="353"/>
      <c r="K18" s="353"/>
      <c r="L18" s="353"/>
      <c r="M18" s="387"/>
      <c r="N18" s="388"/>
      <c r="O18" s="388"/>
      <c r="P18" s="388"/>
      <c r="Q18" s="389"/>
      <c r="R18" s="308" t="s">
        <v>56</v>
      </c>
      <c r="S18" s="308" t="s">
        <v>57</v>
      </c>
      <c r="T18" s="353"/>
      <c r="U18" s="353"/>
      <c r="V18" s="647"/>
      <c r="W18" s="353"/>
      <c r="X18" s="640"/>
      <c r="Y18" s="640"/>
      <c r="Z18" s="403"/>
      <c r="AA18" s="404"/>
      <c r="AB18" s="405"/>
      <c r="AC18" s="544"/>
      <c r="AZ18" s="316"/>
    </row>
    <row r="19" spans="1:52" ht="27.75" customHeight="1" x14ac:dyDescent="0.2">
      <c r="A19" s="369" t="s">
        <v>58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49"/>
      <c r="Y19" s="49"/>
    </row>
    <row r="20" spans="1:52" ht="16.5" customHeight="1" x14ac:dyDescent="0.25">
      <c r="A20" s="379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7"/>
      <c r="Y20" s="307"/>
    </row>
    <row r="21" spans="1:52" ht="14.25" customHeight="1" x14ac:dyDescent="0.25">
      <c r="A21" s="328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0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20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5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7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7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28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0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20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0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20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0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20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0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20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0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20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0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20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5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7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7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28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0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20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5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7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7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28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0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20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5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7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7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28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0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20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5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7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7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69" t="s">
        <v>91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49"/>
      <c r="Y46" s="49"/>
    </row>
    <row r="47" spans="1:52" ht="16.5" customHeight="1" x14ac:dyDescent="0.25">
      <c r="A47" s="379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7"/>
      <c r="Y47" s="307"/>
    </row>
    <row r="48" spans="1:52" ht="14.25" customHeight="1" x14ac:dyDescent="0.25">
      <c r="A48" s="328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0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20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0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20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5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7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7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79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7"/>
      <c r="Y53" s="307"/>
    </row>
    <row r="54" spans="1:52" ht="14.25" customHeight="1" x14ac:dyDescent="0.25">
      <c r="A54" s="328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0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19"/>
      <c r="O55" s="319"/>
      <c r="P55" s="319"/>
      <c r="Q55" s="320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0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20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0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20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0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70" t="s">
        <v>110</v>
      </c>
      <c r="N58" s="319"/>
      <c r="O58" s="319"/>
      <c r="P58" s="319"/>
      <c r="Q58" s="320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5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7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3">
        <f>IFERROR(U55/H55,"0")+IFERROR(U56/H56,"0")+IFERROR(U57/H57,"0")+IFERROR(U58/H58,"0")</f>
        <v>0</v>
      </c>
      <c r="V59" s="313">
        <f>IFERROR(V55/H55,"0")+IFERROR(V56/H56,"0")+IFERROR(V57/H57,"0")+IFERROR(V58/H58,"0")</f>
        <v>0</v>
      </c>
      <c r="W59" s="313">
        <f>IFERROR(IF(W55="",0,W55),"0")+IFERROR(IF(W56="",0,W56),"0")+IFERROR(IF(W57="",0,W57),"0")+IFERROR(IF(W58="",0,W58),"0")</f>
        <v>0</v>
      </c>
      <c r="X59" s="314"/>
      <c r="Y59" s="314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7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3">
        <f>IFERROR(SUM(U55:U58),"0")</f>
        <v>0</v>
      </c>
      <c r="V60" s="313">
        <f>IFERROR(SUM(V55:V58),"0")</f>
        <v>0</v>
      </c>
      <c r="W60" s="38"/>
      <c r="X60" s="314"/>
      <c r="Y60" s="314"/>
    </row>
    <row r="61" spans="1:52" ht="16.5" customHeight="1" x14ac:dyDescent="0.25">
      <c r="A61" s="379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7"/>
      <c r="Y61" s="307"/>
    </row>
    <row r="62" spans="1:52" ht="14.25" customHeight="1" x14ac:dyDescent="0.25">
      <c r="A62" s="328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0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500" t="s">
        <v>113</v>
      </c>
      <c r="N63" s="319"/>
      <c r="O63" s="319"/>
      <c r="P63" s="319"/>
      <c r="Q63" s="320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0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20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0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20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0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20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0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20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0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20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0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20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0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20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0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20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0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20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0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20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0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7" t="s">
        <v>138</v>
      </c>
      <c r="N74" s="319"/>
      <c r="O74" s="319"/>
      <c r="P74" s="319"/>
      <c r="Q74" s="320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0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9"/>
      <c r="O75" s="319"/>
      <c r="P75" s="319"/>
      <c r="Q75" s="320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0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9"/>
      <c r="O76" s="319"/>
      <c r="P76" s="319"/>
      <c r="Q76" s="320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0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9"/>
      <c r="O77" s="319"/>
      <c r="P77" s="319"/>
      <c r="Q77" s="320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0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9"/>
      <c r="O78" s="319"/>
      <c r="P78" s="319"/>
      <c r="Q78" s="320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5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7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7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28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0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19"/>
      <c r="O82" s="319"/>
      <c r="P82" s="319"/>
      <c r="Q82" s="320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0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19"/>
      <c r="O83" s="319"/>
      <c r="P83" s="319"/>
      <c r="Q83" s="320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0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4" t="s">
        <v>154</v>
      </c>
      <c r="N84" s="319"/>
      <c r="O84" s="319"/>
      <c r="P84" s="319"/>
      <c r="Q84" s="320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0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5" t="s">
        <v>157</v>
      </c>
      <c r="N85" s="319"/>
      <c r="O85" s="319"/>
      <c r="P85" s="319"/>
      <c r="Q85" s="320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0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9"/>
      <c r="O86" s="319"/>
      <c r="P86" s="319"/>
      <c r="Q86" s="320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0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9"/>
      <c r="O87" s="319"/>
      <c r="P87" s="319"/>
      <c r="Q87" s="320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5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17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7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28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1">
        <v>4680115883444</v>
      </c>
      <c r="E91" s="320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6" t="s">
        <v>164</v>
      </c>
      <c r="N91" s="319"/>
      <c r="O91" s="319"/>
      <c r="P91" s="319"/>
      <c r="Q91" s="320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1">
        <v>4680115883444</v>
      </c>
      <c r="E92" s="320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7" t="s">
        <v>164</v>
      </c>
      <c r="N92" s="319"/>
      <c r="O92" s="319"/>
      <c r="P92" s="319"/>
      <c r="Q92" s="320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1">
        <v>4607091387667</v>
      </c>
      <c r="E93" s="320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19"/>
      <c r="O93" s="319"/>
      <c r="P93" s="319"/>
      <c r="Q93" s="320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1">
        <v>4607091387636</v>
      </c>
      <c r="E94" s="320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19"/>
      <c r="O94" s="319"/>
      <c r="P94" s="319"/>
      <c r="Q94" s="320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1">
        <v>4607091384727</v>
      </c>
      <c r="E95" s="320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19"/>
      <c r="O95" s="319"/>
      <c r="P95" s="319"/>
      <c r="Q95" s="320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1">
        <v>4607091386745</v>
      </c>
      <c r="E96" s="320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19"/>
      <c r="O96" s="319"/>
      <c r="P96" s="319"/>
      <c r="Q96" s="320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1">
        <v>4607091382426</v>
      </c>
      <c r="E97" s="320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19"/>
      <c r="O97" s="319"/>
      <c r="P97" s="319"/>
      <c r="Q97" s="320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1">
        <v>4607091386547</v>
      </c>
      <c r="E98" s="320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19"/>
      <c r="O98" s="319"/>
      <c r="P98" s="319"/>
      <c r="Q98" s="320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1">
        <v>4607091384703</v>
      </c>
      <c r="E99" s="320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19"/>
      <c r="O99" s="319"/>
      <c r="P99" s="319"/>
      <c r="Q99" s="320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1">
        <v>4607091384734</v>
      </c>
      <c r="E100" s="320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19"/>
      <c r="O100" s="319"/>
      <c r="P100" s="319"/>
      <c r="Q100" s="320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1">
        <v>4607091382464</v>
      </c>
      <c r="E101" s="320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19"/>
      <c r="O101" s="319"/>
      <c r="P101" s="319"/>
      <c r="Q101" s="320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5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7"/>
      <c r="M102" s="325" t="s">
        <v>64</v>
      </c>
      <c r="N102" s="326"/>
      <c r="O102" s="326"/>
      <c r="P102" s="326"/>
      <c r="Q102" s="326"/>
      <c r="R102" s="326"/>
      <c r="S102" s="327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6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7"/>
      <c r="M103" s="325" t="s">
        <v>64</v>
      </c>
      <c r="N103" s="326"/>
      <c r="O103" s="326"/>
      <c r="P103" s="326"/>
      <c r="Q103" s="326"/>
      <c r="R103" s="326"/>
      <c r="S103" s="327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28" t="s">
        <v>66</v>
      </c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16"/>
      <c r="S104" s="316"/>
      <c r="T104" s="316"/>
      <c r="U104" s="316"/>
      <c r="V104" s="316"/>
      <c r="W104" s="316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1">
        <v>4607091386967</v>
      </c>
      <c r="E105" s="320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2" t="s">
        <v>187</v>
      </c>
      <c r="N105" s="319"/>
      <c r="O105" s="319"/>
      <c r="P105" s="319"/>
      <c r="Q105" s="320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1">
        <v>4607091386967</v>
      </c>
      <c r="E106" s="320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4" t="s">
        <v>189</v>
      </c>
      <c r="N106" s="319"/>
      <c r="O106" s="319"/>
      <c r="P106" s="319"/>
      <c r="Q106" s="320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1">
        <v>4607091385304</v>
      </c>
      <c r="E107" s="320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19"/>
      <c r="O107" s="319"/>
      <c r="P107" s="319"/>
      <c r="Q107" s="320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1">
        <v>4607091386264</v>
      </c>
      <c r="E108" s="320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19"/>
      <c r="O108" s="319"/>
      <c r="P108" s="319"/>
      <c r="Q108" s="320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1">
        <v>4680115882584</v>
      </c>
      <c r="E109" s="320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3" t="s">
        <v>196</v>
      </c>
      <c r="N109" s="319"/>
      <c r="O109" s="319"/>
      <c r="P109" s="319"/>
      <c r="Q109" s="320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1">
        <v>4607091385731</v>
      </c>
      <c r="E110" s="320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50" t="s">
        <v>199</v>
      </c>
      <c r="N110" s="319"/>
      <c r="O110" s="319"/>
      <c r="P110" s="319"/>
      <c r="Q110" s="320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1">
        <v>4680115880214</v>
      </c>
      <c r="E111" s="320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7" t="s">
        <v>202</v>
      </c>
      <c r="N111" s="319"/>
      <c r="O111" s="319"/>
      <c r="P111" s="319"/>
      <c r="Q111" s="320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1">
        <v>4680115880894</v>
      </c>
      <c r="E112" s="320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0" t="s">
        <v>205</v>
      </c>
      <c r="N112" s="319"/>
      <c r="O112" s="319"/>
      <c r="P112" s="319"/>
      <c r="Q112" s="320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1">
        <v>4607091385427</v>
      </c>
      <c r="E113" s="320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19"/>
      <c r="O113" s="319"/>
      <c r="P113" s="319"/>
      <c r="Q113" s="320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1">
        <v>4680115882645</v>
      </c>
      <c r="E114" s="320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5" t="s">
        <v>210</v>
      </c>
      <c r="N114" s="319"/>
      <c r="O114" s="319"/>
      <c r="P114" s="319"/>
      <c r="Q114" s="320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5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7"/>
      <c r="M115" s="325" t="s">
        <v>64</v>
      </c>
      <c r="N115" s="326"/>
      <c r="O115" s="326"/>
      <c r="P115" s="326"/>
      <c r="Q115" s="326"/>
      <c r="R115" s="326"/>
      <c r="S115" s="327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314"/>
      <c r="Y115" s="314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7"/>
      <c r="M116" s="325" t="s">
        <v>64</v>
      </c>
      <c r="N116" s="326"/>
      <c r="O116" s="326"/>
      <c r="P116" s="326"/>
      <c r="Q116" s="326"/>
      <c r="R116" s="326"/>
      <c r="S116" s="327"/>
      <c r="T116" s="38" t="s">
        <v>63</v>
      </c>
      <c r="U116" s="313">
        <f>IFERROR(SUM(U105:U114),"0")</f>
        <v>0</v>
      </c>
      <c r="V116" s="313">
        <f>IFERROR(SUM(V105:V114),"0")</f>
        <v>0</v>
      </c>
      <c r="W116" s="38"/>
      <c r="X116" s="314"/>
      <c r="Y116" s="314"/>
    </row>
    <row r="117" spans="1:52" ht="14.25" customHeight="1" x14ac:dyDescent="0.25">
      <c r="A117" s="328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1">
        <v>4607091383065</v>
      </c>
      <c r="E118" s="320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19"/>
      <c r="O118" s="319"/>
      <c r="P118" s="319"/>
      <c r="Q118" s="320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1">
        <v>4680115881532</v>
      </c>
      <c r="E119" s="320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19"/>
      <c r="O119" s="319"/>
      <c r="P119" s="319"/>
      <c r="Q119" s="320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1">
        <v>4680115882652</v>
      </c>
      <c r="E120" s="320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3" t="s">
        <v>218</v>
      </c>
      <c r="N120" s="319"/>
      <c r="O120" s="319"/>
      <c r="P120" s="319"/>
      <c r="Q120" s="320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1">
        <v>4680115880238</v>
      </c>
      <c r="E121" s="320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19"/>
      <c r="O121" s="319"/>
      <c r="P121" s="319"/>
      <c r="Q121" s="320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1">
        <v>4680115881464</v>
      </c>
      <c r="E122" s="320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19"/>
      <c r="O122" s="319"/>
      <c r="P122" s="319"/>
      <c r="Q122" s="320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5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7"/>
      <c r="M123" s="325" t="s">
        <v>64</v>
      </c>
      <c r="N123" s="326"/>
      <c r="O123" s="326"/>
      <c r="P123" s="326"/>
      <c r="Q123" s="326"/>
      <c r="R123" s="326"/>
      <c r="S123" s="327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7"/>
      <c r="M124" s="325" t="s">
        <v>64</v>
      </c>
      <c r="N124" s="326"/>
      <c r="O124" s="326"/>
      <c r="P124" s="326"/>
      <c r="Q124" s="326"/>
      <c r="R124" s="326"/>
      <c r="S124" s="327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79" t="s">
        <v>224</v>
      </c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16"/>
      <c r="N125" s="316"/>
      <c r="O125" s="316"/>
      <c r="P125" s="316"/>
      <c r="Q125" s="316"/>
      <c r="R125" s="316"/>
      <c r="S125" s="316"/>
      <c r="T125" s="316"/>
      <c r="U125" s="316"/>
      <c r="V125" s="316"/>
      <c r="W125" s="316"/>
      <c r="X125" s="307"/>
      <c r="Y125" s="307"/>
    </row>
    <row r="126" spans="1:52" ht="14.25" customHeight="1" x14ac:dyDescent="0.25">
      <c r="A126" s="328" t="s">
        <v>66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1">
        <v>4607091385168</v>
      </c>
      <c r="E127" s="320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19"/>
      <c r="O127" s="319"/>
      <c r="P127" s="319"/>
      <c r="Q127" s="320"/>
      <c r="R127" s="35"/>
      <c r="S127" s="35"/>
      <c r="T127" s="36" t="s">
        <v>63</v>
      </c>
      <c r="U127" s="311">
        <v>0</v>
      </c>
      <c r="V127" s="312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1">
        <v>4607091383256</v>
      </c>
      <c r="E128" s="320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19"/>
      <c r="O128" s="319"/>
      <c r="P128" s="319"/>
      <c r="Q128" s="320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1">
        <v>4607091385748</v>
      </c>
      <c r="E129" s="320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19"/>
      <c r="O129" s="319"/>
      <c r="P129" s="319"/>
      <c r="Q129" s="320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1">
        <v>4607091384581</v>
      </c>
      <c r="E130" s="320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19"/>
      <c r="O130" s="319"/>
      <c r="P130" s="319"/>
      <c r="Q130" s="320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5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7"/>
      <c r="M131" s="325" t="s">
        <v>64</v>
      </c>
      <c r="N131" s="326"/>
      <c r="O131" s="326"/>
      <c r="P131" s="326"/>
      <c r="Q131" s="326"/>
      <c r="R131" s="326"/>
      <c r="S131" s="327"/>
      <c r="T131" s="38" t="s">
        <v>65</v>
      </c>
      <c r="U131" s="313">
        <f>IFERROR(U127/H127,"0")+IFERROR(U128/H128,"0")+IFERROR(U129/H129,"0")+IFERROR(U130/H130,"0")</f>
        <v>0</v>
      </c>
      <c r="V131" s="313">
        <f>IFERROR(V127/H127,"0")+IFERROR(V128/H128,"0")+IFERROR(V129/H129,"0")+IFERROR(V130/H130,"0")</f>
        <v>0</v>
      </c>
      <c r="W131" s="313">
        <f>IFERROR(IF(W127="",0,W127),"0")+IFERROR(IF(W128="",0,W128),"0")+IFERROR(IF(W129="",0,W129),"0")+IFERROR(IF(W130="",0,W130),"0")</f>
        <v>0</v>
      </c>
      <c r="X131" s="314"/>
      <c r="Y131" s="314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7"/>
      <c r="M132" s="325" t="s">
        <v>64</v>
      </c>
      <c r="N132" s="326"/>
      <c r="O132" s="326"/>
      <c r="P132" s="326"/>
      <c r="Q132" s="326"/>
      <c r="R132" s="326"/>
      <c r="S132" s="327"/>
      <c r="T132" s="38" t="s">
        <v>63</v>
      </c>
      <c r="U132" s="313">
        <f>IFERROR(SUM(U127:U130),"0")</f>
        <v>0</v>
      </c>
      <c r="V132" s="313">
        <f>IFERROR(SUM(V127:V130),"0")</f>
        <v>0</v>
      </c>
      <c r="W132" s="38"/>
      <c r="X132" s="314"/>
      <c r="Y132" s="314"/>
    </row>
    <row r="133" spans="1:52" ht="27.75" customHeight="1" x14ac:dyDescent="0.2">
      <c r="A133" s="369" t="s">
        <v>233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49"/>
      <c r="Y133" s="49"/>
    </row>
    <row r="134" spans="1:52" ht="16.5" customHeight="1" x14ac:dyDescent="0.25">
      <c r="A134" s="379" t="s">
        <v>234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7"/>
      <c r="Y134" s="307"/>
    </row>
    <row r="135" spans="1:52" ht="14.25" customHeight="1" x14ac:dyDescent="0.25">
      <c r="A135" s="328" t="s">
        <v>100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1">
        <v>4607091383423</v>
      </c>
      <c r="E136" s="320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19"/>
      <c r="O136" s="319"/>
      <c r="P136" s="319"/>
      <c r="Q136" s="320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1">
        <v>4607091381405</v>
      </c>
      <c r="E137" s="320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19"/>
      <c r="O137" s="319"/>
      <c r="P137" s="319"/>
      <c r="Q137" s="320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1">
        <v>4607091386516</v>
      </c>
      <c r="E138" s="320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19"/>
      <c r="O138" s="319"/>
      <c r="P138" s="319"/>
      <c r="Q138" s="320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5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7"/>
      <c r="M139" s="325" t="s">
        <v>64</v>
      </c>
      <c r="N139" s="326"/>
      <c r="O139" s="326"/>
      <c r="P139" s="326"/>
      <c r="Q139" s="326"/>
      <c r="R139" s="326"/>
      <c r="S139" s="327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7"/>
      <c r="M140" s="325" t="s">
        <v>64</v>
      </c>
      <c r="N140" s="326"/>
      <c r="O140" s="326"/>
      <c r="P140" s="326"/>
      <c r="Q140" s="326"/>
      <c r="R140" s="326"/>
      <c r="S140" s="327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79" t="s">
        <v>241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07"/>
      <c r="Y141" s="307"/>
    </row>
    <row r="142" spans="1:52" ht="14.25" customHeight="1" x14ac:dyDescent="0.25">
      <c r="A142" s="328" t="s">
        <v>59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1">
        <v>4680115880993</v>
      </c>
      <c r="E143" s="320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19"/>
      <c r="O143" s="319"/>
      <c r="P143" s="319"/>
      <c r="Q143" s="320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1">
        <v>4680115881761</v>
      </c>
      <c r="E144" s="320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19"/>
      <c r="O144" s="319"/>
      <c r="P144" s="319"/>
      <c r="Q144" s="320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1">
        <v>4680115881563</v>
      </c>
      <c r="E145" s="320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19"/>
      <c r="O145" s="319"/>
      <c r="P145" s="319"/>
      <c r="Q145" s="320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1">
        <v>4680115880986</v>
      </c>
      <c r="E146" s="320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19"/>
      <c r="O146" s="319"/>
      <c r="P146" s="319"/>
      <c r="Q146" s="320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1">
        <v>4680115880207</v>
      </c>
      <c r="E147" s="320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19"/>
      <c r="O147" s="319"/>
      <c r="P147" s="319"/>
      <c r="Q147" s="320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1">
        <v>4680115881785</v>
      </c>
      <c r="E148" s="320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19"/>
      <c r="O148" s="319"/>
      <c r="P148" s="319"/>
      <c r="Q148" s="320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1">
        <v>4680115881679</v>
      </c>
      <c r="E149" s="320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19"/>
      <c r="O149" s="319"/>
      <c r="P149" s="319"/>
      <c r="Q149" s="320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1">
        <v>4680115880191</v>
      </c>
      <c r="E150" s="320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19"/>
      <c r="O150" s="319"/>
      <c r="P150" s="319"/>
      <c r="Q150" s="320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5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7"/>
      <c r="M151" s="325" t="s">
        <v>64</v>
      </c>
      <c r="N151" s="326"/>
      <c r="O151" s="326"/>
      <c r="P151" s="326"/>
      <c r="Q151" s="326"/>
      <c r="R151" s="326"/>
      <c r="S151" s="327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7"/>
      <c r="M152" s="325" t="s">
        <v>64</v>
      </c>
      <c r="N152" s="326"/>
      <c r="O152" s="326"/>
      <c r="P152" s="326"/>
      <c r="Q152" s="326"/>
      <c r="R152" s="326"/>
      <c r="S152" s="327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79" t="s">
        <v>258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07"/>
      <c r="Y153" s="307"/>
    </row>
    <row r="154" spans="1:52" ht="14.25" customHeight="1" x14ac:dyDescent="0.25">
      <c r="A154" s="328" t="s">
        <v>100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1">
        <v>4680115881402</v>
      </c>
      <c r="E155" s="320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19"/>
      <c r="O155" s="319"/>
      <c r="P155" s="319"/>
      <c r="Q155" s="320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1">
        <v>4680115881396</v>
      </c>
      <c r="E156" s="320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19"/>
      <c r="O156" s="319"/>
      <c r="P156" s="319"/>
      <c r="Q156" s="320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5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7"/>
      <c r="M157" s="325" t="s">
        <v>64</v>
      </c>
      <c r="N157" s="326"/>
      <c r="O157" s="326"/>
      <c r="P157" s="326"/>
      <c r="Q157" s="326"/>
      <c r="R157" s="326"/>
      <c r="S157" s="327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7"/>
      <c r="M158" s="325" t="s">
        <v>64</v>
      </c>
      <c r="N158" s="326"/>
      <c r="O158" s="326"/>
      <c r="P158" s="326"/>
      <c r="Q158" s="326"/>
      <c r="R158" s="326"/>
      <c r="S158" s="327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28" t="s">
        <v>93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1">
        <v>4680115882935</v>
      </c>
      <c r="E160" s="320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4" t="s">
        <v>265</v>
      </c>
      <c r="N160" s="319"/>
      <c r="O160" s="319"/>
      <c r="P160" s="319"/>
      <c r="Q160" s="320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1">
        <v>4680115880764</v>
      </c>
      <c r="E161" s="320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19"/>
      <c r="O161" s="319"/>
      <c r="P161" s="319"/>
      <c r="Q161" s="320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5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7"/>
      <c r="M162" s="325" t="s">
        <v>64</v>
      </c>
      <c r="N162" s="326"/>
      <c r="O162" s="326"/>
      <c r="P162" s="326"/>
      <c r="Q162" s="326"/>
      <c r="R162" s="326"/>
      <c r="S162" s="327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7"/>
      <c r="M163" s="325" t="s">
        <v>64</v>
      </c>
      <c r="N163" s="326"/>
      <c r="O163" s="326"/>
      <c r="P163" s="326"/>
      <c r="Q163" s="326"/>
      <c r="R163" s="326"/>
      <c r="S163" s="327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28" t="s">
        <v>59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1">
        <v>4680115882683</v>
      </c>
      <c r="E165" s="320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19"/>
      <c r="O165" s="319"/>
      <c r="P165" s="319"/>
      <c r="Q165" s="320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1">
        <v>4680115882690</v>
      </c>
      <c r="E166" s="320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19"/>
      <c r="O166" s="319"/>
      <c r="P166" s="319"/>
      <c r="Q166" s="320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1">
        <v>4680115882669</v>
      </c>
      <c r="E167" s="320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19"/>
      <c r="O167" s="319"/>
      <c r="P167" s="319"/>
      <c r="Q167" s="320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1">
        <v>4680115882676</v>
      </c>
      <c r="E168" s="320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19"/>
      <c r="O168" s="319"/>
      <c r="P168" s="319"/>
      <c r="Q168" s="320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5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7"/>
      <c r="M169" s="325" t="s">
        <v>64</v>
      </c>
      <c r="N169" s="326"/>
      <c r="O169" s="326"/>
      <c r="P169" s="326"/>
      <c r="Q169" s="326"/>
      <c r="R169" s="326"/>
      <c r="S169" s="327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7"/>
      <c r="M170" s="325" t="s">
        <v>64</v>
      </c>
      <c r="N170" s="326"/>
      <c r="O170" s="326"/>
      <c r="P170" s="326"/>
      <c r="Q170" s="326"/>
      <c r="R170" s="326"/>
      <c r="S170" s="327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28" t="s">
        <v>66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1">
        <v>4680115881556</v>
      </c>
      <c r="E172" s="320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19"/>
      <c r="O172" s="319"/>
      <c r="P172" s="319"/>
      <c r="Q172" s="320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1">
        <v>4680115880573</v>
      </c>
      <c r="E173" s="320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8" t="s">
        <v>280</v>
      </c>
      <c r="N173" s="319"/>
      <c r="O173" s="319"/>
      <c r="P173" s="319"/>
      <c r="Q173" s="320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1">
        <v>4680115881594</v>
      </c>
      <c r="E174" s="320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19"/>
      <c r="O174" s="319"/>
      <c r="P174" s="319"/>
      <c r="Q174" s="320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1">
        <v>4680115881587</v>
      </c>
      <c r="E175" s="320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19"/>
      <c r="O175" s="319"/>
      <c r="P175" s="319"/>
      <c r="Q175" s="320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1">
        <v>4680115881587</v>
      </c>
      <c r="E176" s="320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4" t="s">
        <v>286</v>
      </c>
      <c r="N176" s="319"/>
      <c r="O176" s="319"/>
      <c r="P176" s="319"/>
      <c r="Q176" s="320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1">
        <v>4680115880962</v>
      </c>
      <c r="E177" s="320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19"/>
      <c r="O177" s="319"/>
      <c r="P177" s="319"/>
      <c r="Q177" s="320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1">
        <v>4680115881617</v>
      </c>
      <c r="E178" s="320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19"/>
      <c r="O178" s="319"/>
      <c r="P178" s="319"/>
      <c r="Q178" s="320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1">
        <v>4680115881228</v>
      </c>
      <c r="E179" s="320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19"/>
      <c r="O179" s="319"/>
      <c r="P179" s="319"/>
      <c r="Q179" s="320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1">
        <v>4680115881037</v>
      </c>
      <c r="E180" s="320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4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19"/>
      <c r="O180" s="319"/>
      <c r="P180" s="319"/>
      <c r="Q180" s="320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1">
        <v>4680115881037</v>
      </c>
      <c r="E181" s="320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5" t="s">
        <v>297</v>
      </c>
      <c r="N181" s="319"/>
      <c r="O181" s="319"/>
      <c r="P181" s="319"/>
      <c r="Q181" s="320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1">
        <v>4680115881211</v>
      </c>
      <c r="E182" s="320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19"/>
      <c r="O182" s="319"/>
      <c r="P182" s="319"/>
      <c r="Q182" s="320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1">
        <v>4680115881020</v>
      </c>
      <c r="E183" s="320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19"/>
      <c r="O183" s="319"/>
      <c r="P183" s="319"/>
      <c r="Q183" s="320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1">
        <v>4680115882195</v>
      </c>
      <c r="E184" s="320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19"/>
      <c r="O184" s="319"/>
      <c r="P184" s="319"/>
      <c r="Q184" s="320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1">
        <v>4680115880092</v>
      </c>
      <c r="E185" s="320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19"/>
      <c r="O185" s="319"/>
      <c r="P185" s="319"/>
      <c r="Q185" s="320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1">
        <v>4680115880221</v>
      </c>
      <c r="E186" s="320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19"/>
      <c r="O186" s="319"/>
      <c r="P186" s="319"/>
      <c r="Q186" s="320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1">
        <v>4680115882942</v>
      </c>
      <c r="E187" s="320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19"/>
      <c r="O187" s="319"/>
      <c r="P187" s="319"/>
      <c r="Q187" s="320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1">
        <v>4680115880504</v>
      </c>
      <c r="E188" s="320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19"/>
      <c r="O188" s="319"/>
      <c r="P188" s="319"/>
      <c r="Q188" s="320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1">
        <v>4680115882164</v>
      </c>
      <c r="E189" s="320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19"/>
      <c r="O189" s="319"/>
      <c r="P189" s="319"/>
      <c r="Q189" s="320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15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7"/>
      <c r="M190" s="325" t="s">
        <v>64</v>
      </c>
      <c r="N190" s="326"/>
      <c r="O190" s="326"/>
      <c r="P190" s="326"/>
      <c r="Q190" s="326"/>
      <c r="R190" s="326"/>
      <c r="S190" s="327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16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7"/>
      <c r="M191" s="325" t="s">
        <v>64</v>
      </c>
      <c r="N191" s="326"/>
      <c r="O191" s="326"/>
      <c r="P191" s="326"/>
      <c r="Q191" s="326"/>
      <c r="R191" s="326"/>
      <c r="S191" s="327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28" t="s">
        <v>211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1">
        <v>4680115880801</v>
      </c>
      <c r="E193" s="320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19"/>
      <c r="O193" s="319"/>
      <c r="P193" s="319"/>
      <c r="Q193" s="320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1">
        <v>4680115880818</v>
      </c>
      <c r="E194" s="320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19"/>
      <c r="O194" s="319"/>
      <c r="P194" s="319"/>
      <c r="Q194" s="320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5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7"/>
      <c r="M195" s="325" t="s">
        <v>64</v>
      </c>
      <c r="N195" s="326"/>
      <c r="O195" s="326"/>
      <c r="P195" s="326"/>
      <c r="Q195" s="326"/>
      <c r="R195" s="326"/>
      <c r="S195" s="327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16"/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7"/>
      <c r="M196" s="325" t="s">
        <v>64</v>
      </c>
      <c r="N196" s="326"/>
      <c r="O196" s="326"/>
      <c r="P196" s="326"/>
      <c r="Q196" s="326"/>
      <c r="R196" s="326"/>
      <c r="S196" s="327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79" t="s">
        <v>318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07"/>
      <c r="Y197" s="307"/>
    </row>
    <row r="198" spans="1:52" ht="14.25" customHeight="1" x14ac:dyDescent="0.25">
      <c r="A198" s="328" t="s">
        <v>100</v>
      </c>
      <c r="B198" s="316"/>
      <c r="C198" s="316"/>
      <c r="D198" s="316"/>
      <c r="E198" s="316"/>
      <c r="F198" s="316"/>
      <c r="G198" s="316"/>
      <c r="H198" s="316"/>
      <c r="I198" s="316"/>
      <c r="J198" s="316"/>
      <c r="K198" s="316"/>
      <c r="L198" s="316"/>
      <c r="M198" s="316"/>
      <c r="N198" s="316"/>
      <c r="O198" s="316"/>
      <c r="P198" s="316"/>
      <c r="Q198" s="316"/>
      <c r="R198" s="316"/>
      <c r="S198" s="316"/>
      <c r="T198" s="316"/>
      <c r="U198" s="316"/>
      <c r="V198" s="316"/>
      <c r="W198" s="316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1">
        <v>4607091387445</v>
      </c>
      <c r="E199" s="320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19"/>
      <c r="O199" s="319"/>
      <c r="P199" s="319"/>
      <c r="Q199" s="320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1">
        <v>4607091386004</v>
      </c>
      <c r="E200" s="320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19"/>
      <c r="O200" s="319"/>
      <c r="P200" s="319"/>
      <c r="Q200" s="320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1">
        <v>4607091386004</v>
      </c>
      <c r="E201" s="320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19"/>
      <c r="O201" s="319"/>
      <c r="P201" s="319"/>
      <c r="Q201" s="320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1">
        <v>4607091386073</v>
      </c>
      <c r="E202" s="320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19"/>
      <c r="O202" s="319"/>
      <c r="P202" s="319"/>
      <c r="Q202" s="320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21">
        <v>4607091387322</v>
      </c>
      <c r="E203" s="320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41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19"/>
      <c r="O203" s="319"/>
      <c r="P203" s="319"/>
      <c r="Q203" s="320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21">
        <v>4607091387322</v>
      </c>
      <c r="E204" s="320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62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19"/>
      <c r="O204" s="319"/>
      <c r="P204" s="319"/>
      <c r="Q204" s="320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1">
        <v>4607091387377</v>
      </c>
      <c r="E205" s="320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19"/>
      <c r="O205" s="319"/>
      <c r="P205" s="319"/>
      <c r="Q205" s="320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1">
        <v>4607091387353</v>
      </c>
      <c r="E206" s="320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19"/>
      <c r="O206" s="319"/>
      <c r="P206" s="319"/>
      <c r="Q206" s="320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1">
        <v>4607091386011</v>
      </c>
      <c r="E207" s="320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19"/>
      <c r="O207" s="319"/>
      <c r="P207" s="319"/>
      <c r="Q207" s="320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1">
        <v>4607091387308</v>
      </c>
      <c r="E208" s="320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19"/>
      <c r="O208" s="319"/>
      <c r="P208" s="319"/>
      <c r="Q208" s="320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1">
        <v>4607091387339</v>
      </c>
      <c r="E209" s="320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19"/>
      <c r="O209" s="319"/>
      <c r="P209" s="319"/>
      <c r="Q209" s="320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1">
        <v>4680115882638</v>
      </c>
      <c r="E210" s="320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19"/>
      <c r="O210" s="319"/>
      <c r="P210" s="319"/>
      <c r="Q210" s="320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1">
        <v>4680115881938</v>
      </c>
      <c r="E211" s="320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19"/>
      <c r="O211" s="319"/>
      <c r="P211" s="319"/>
      <c r="Q211" s="320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1">
        <v>4607091387346</v>
      </c>
      <c r="E212" s="320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19"/>
      <c r="O212" s="319"/>
      <c r="P212" s="319"/>
      <c r="Q212" s="320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1">
        <v>4607091389807</v>
      </c>
      <c r="E213" s="320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8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19"/>
      <c r="O213" s="319"/>
      <c r="P213" s="319"/>
      <c r="Q213" s="320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5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7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7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28" t="s">
        <v>93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1">
        <v>4680115881914</v>
      </c>
      <c r="E217" s="320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3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19"/>
      <c r="O217" s="319"/>
      <c r="P217" s="319"/>
      <c r="Q217" s="320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5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7"/>
      <c r="M218" s="325" t="s">
        <v>64</v>
      </c>
      <c r="N218" s="326"/>
      <c r="O218" s="326"/>
      <c r="P218" s="326"/>
      <c r="Q218" s="326"/>
      <c r="R218" s="326"/>
      <c r="S218" s="327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6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7"/>
      <c r="M219" s="325" t="s">
        <v>64</v>
      </c>
      <c r="N219" s="326"/>
      <c r="O219" s="326"/>
      <c r="P219" s="326"/>
      <c r="Q219" s="326"/>
      <c r="R219" s="326"/>
      <c r="S219" s="327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28" t="s">
        <v>59</v>
      </c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16"/>
      <c r="M220" s="316"/>
      <c r="N220" s="316"/>
      <c r="O220" s="316"/>
      <c r="P220" s="316"/>
      <c r="Q220" s="316"/>
      <c r="R220" s="316"/>
      <c r="S220" s="316"/>
      <c r="T220" s="316"/>
      <c r="U220" s="316"/>
      <c r="V220" s="316"/>
      <c r="W220" s="316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1">
        <v>4607091387193</v>
      </c>
      <c r="E221" s="320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19"/>
      <c r="O221" s="319"/>
      <c r="P221" s="319"/>
      <c r="Q221" s="320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1">
        <v>4607091387230</v>
      </c>
      <c r="E222" s="320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19"/>
      <c r="O222" s="319"/>
      <c r="P222" s="319"/>
      <c r="Q222" s="320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1">
        <v>4607091387285</v>
      </c>
      <c r="E223" s="320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19"/>
      <c r="O223" s="319"/>
      <c r="P223" s="319"/>
      <c r="Q223" s="320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1">
        <v>4607091389845</v>
      </c>
      <c r="E224" s="320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19"/>
      <c r="O224" s="319"/>
      <c r="P224" s="319"/>
      <c r="Q224" s="320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5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7"/>
      <c r="M225" s="325" t="s">
        <v>64</v>
      </c>
      <c r="N225" s="326"/>
      <c r="O225" s="326"/>
      <c r="P225" s="326"/>
      <c r="Q225" s="326"/>
      <c r="R225" s="326"/>
      <c r="S225" s="327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7"/>
      <c r="M226" s="325" t="s">
        <v>64</v>
      </c>
      <c r="N226" s="326"/>
      <c r="O226" s="326"/>
      <c r="P226" s="326"/>
      <c r="Q226" s="326"/>
      <c r="R226" s="326"/>
      <c r="S226" s="327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28" t="s">
        <v>66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1">
        <v>4607091387766</v>
      </c>
      <c r="E228" s="320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19"/>
      <c r="O228" s="319"/>
      <c r="P228" s="319"/>
      <c r="Q228" s="320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1">
        <v>4607091387957</v>
      </c>
      <c r="E229" s="320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19"/>
      <c r="O229" s="319"/>
      <c r="P229" s="319"/>
      <c r="Q229" s="320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1">
        <v>4607091387964</v>
      </c>
      <c r="E230" s="320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19"/>
      <c r="O230" s="319"/>
      <c r="P230" s="319"/>
      <c r="Q230" s="320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1">
        <v>4607091381672</v>
      </c>
      <c r="E231" s="320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19"/>
      <c r="O231" s="319"/>
      <c r="P231" s="319"/>
      <c r="Q231" s="320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1">
        <v>4607091387537</v>
      </c>
      <c r="E232" s="320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19"/>
      <c r="O232" s="319"/>
      <c r="P232" s="319"/>
      <c r="Q232" s="320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1">
        <v>4607091387513</v>
      </c>
      <c r="E233" s="320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19"/>
      <c r="O233" s="319"/>
      <c r="P233" s="319"/>
      <c r="Q233" s="320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5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7"/>
      <c r="M234" s="325" t="s">
        <v>64</v>
      </c>
      <c r="N234" s="326"/>
      <c r="O234" s="326"/>
      <c r="P234" s="326"/>
      <c r="Q234" s="326"/>
      <c r="R234" s="326"/>
      <c r="S234" s="327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7"/>
      <c r="M235" s="325" t="s">
        <v>64</v>
      </c>
      <c r="N235" s="326"/>
      <c r="O235" s="326"/>
      <c r="P235" s="326"/>
      <c r="Q235" s="326"/>
      <c r="R235" s="326"/>
      <c r="S235" s="327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28" t="s">
        <v>211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1">
        <v>4607091380880</v>
      </c>
      <c r="E237" s="320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19"/>
      <c r="O237" s="319"/>
      <c r="P237" s="319"/>
      <c r="Q237" s="320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1">
        <v>4607091384482</v>
      </c>
      <c r="E238" s="320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19"/>
      <c r="O238" s="319"/>
      <c r="P238" s="319"/>
      <c r="Q238" s="320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1">
        <v>4607091380897</v>
      </c>
      <c r="E239" s="320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19"/>
      <c r="O239" s="319"/>
      <c r="P239" s="319"/>
      <c r="Q239" s="320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5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7"/>
      <c r="M240" s="325" t="s">
        <v>64</v>
      </c>
      <c r="N240" s="326"/>
      <c r="O240" s="326"/>
      <c r="P240" s="326"/>
      <c r="Q240" s="326"/>
      <c r="R240" s="326"/>
      <c r="S240" s="327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7"/>
      <c r="M241" s="325" t="s">
        <v>64</v>
      </c>
      <c r="N241" s="326"/>
      <c r="O241" s="326"/>
      <c r="P241" s="326"/>
      <c r="Q241" s="326"/>
      <c r="R241" s="326"/>
      <c r="S241" s="327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28" t="s">
        <v>79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1">
        <v>4607091388374</v>
      </c>
      <c r="E243" s="320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19" t="s">
        <v>377</v>
      </c>
      <c r="N243" s="319"/>
      <c r="O243" s="319"/>
      <c r="P243" s="319"/>
      <c r="Q243" s="320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1">
        <v>4607091388381</v>
      </c>
      <c r="E244" s="320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19"/>
      <c r="O244" s="319"/>
      <c r="P244" s="319"/>
      <c r="Q244" s="320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1">
        <v>4607091388404</v>
      </c>
      <c r="E245" s="320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19"/>
      <c r="O245" s="319"/>
      <c r="P245" s="319"/>
      <c r="Q245" s="320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5"/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7"/>
      <c r="M246" s="325" t="s">
        <v>64</v>
      </c>
      <c r="N246" s="326"/>
      <c r="O246" s="326"/>
      <c r="P246" s="326"/>
      <c r="Q246" s="326"/>
      <c r="R246" s="326"/>
      <c r="S246" s="327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16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7"/>
      <c r="M247" s="325" t="s">
        <v>64</v>
      </c>
      <c r="N247" s="326"/>
      <c r="O247" s="326"/>
      <c r="P247" s="326"/>
      <c r="Q247" s="326"/>
      <c r="R247" s="326"/>
      <c r="S247" s="327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28" t="s">
        <v>383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1">
        <v>4680115881808</v>
      </c>
      <c r="E249" s="320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19"/>
      <c r="O249" s="319"/>
      <c r="P249" s="319"/>
      <c r="Q249" s="320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1">
        <v>4680115881822</v>
      </c>
      <c r="E250" s="320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19"/>
      <c r="O250" s="319"/>
      <c r="P250" s="319"/>
      <c r="Q250" s="320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1">
        <v>4680115880016</v>
      </c>
      <c r="E251" s="320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19"/>
      <c r="O251" s="319"/>
      <c r="P251" s="319"/>
      <c r="Q251" s="320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5"/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7"/>
      <c r="M252" s="325" t="s">
        <v>64</v>
      </c>
      <c r="N252" s="326"/>
      <c r="O252" s="326"/>
      <c r="P252" s="326"/>
      <c r="Q252" s="326"/>
      <c r="R252" s="326"/>
      <c r="S252" s="327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6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7"/>
      <c r="M253" s="325" t="s">
        <v>64</v>
      </c>
      <c r="N253" s="326"/>
      <c r="O253" s="326"/>
      <c r="P253" s="326"/>
      <c r="Q253" s="326"/>
      <c r="R253" s="326"/>
      <c r="S253" s="327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79" t="s">
        <v>391</v>
      </c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16"/>
      <c r="N254" s="316"/>
      <c r="O254" s="316"/>
      <c r="P254" s="316"/>
      <c r="Q254" s="316"/>
      <c r="R254" s="316"/>
      <c r="S254" s="316"/>
      <c r="T254" s="316"/>
      <c r="U254" s="316"/>
      <c r="V254" s="316"/>
      <c r="W254" s="316"/>
      <c r="X254" s="307"/>
      <c r="Y254" s="307"/>
    </row>
    <row r="255" spans="1:52" ht="14.25" customHeight="1" x14ac:dyDescent="0.25">
      <c r="A255" s="328" t="s">
        <v>100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1">
        <v>4607091387421</v>
      </c>
      <c r="E256" s="320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19"/>
      <c r="O256" s="319"/>
      <c r="P256" s="319"/>
      <c r="Q256" s="320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1">
        <v>4607091387421</v>
      </c>
      <c r="E257" s="320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19"/>
      <c r="O257" s="319"/>
      <c r="P257" s="319"/>
      <c r="Q257" s="320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1">
        <v>4607091387452</v>
      </c>
      <c r="E258" s="320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19"/>
      <c r="O258" s="319"/>
      <c r="P258" s="319"/>
      <c r="Q258" s="320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1">
        <v>4607091387452</v>
      </c>
      <c r="E259" s="320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19"/>
      <c r="O259" s="319"/>
      <c r="P259" s="319"/>
      <c r="Q259" s="320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1">
        <v>4607091385984</v>
      </c>
      <c r="E260" s="320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19"/>
      <c r="O260" s="319"/>
      <c r="P260" s="319"/>
      <c r="Q260" s="320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1">
        <v>4607091387438</v>
      </c>
      <c r="E261" s="320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19"/>
      <c r="O261" s="319"/>
      <c r="P261" s="319"/>
      <c r="Q261" s="320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1">
        <v>4607091387469</v>
      </c>
      <c r="E262" s="320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19"/>
      <c r="O262" s="319"/>
      <c r="P262" s="319"/>
      <c r="Q262" s="320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5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7"/>
      <c r="M263" s="325" t="s">
        <v>64</v>
      </c>
      <c r="N263" s="326"/>
      <c r="O263" s="326"/>
      <c r="P263" s="326"/>
      <c r="Q263" s="326"/>
      <c r="R263" s="326"/>
      <c r="S263" s="327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7"/>
      <c r="M264" s="325" t="s">
        <v>64</v>
      </c>
      <c r="N264" s="326"/>
      <c r="O264" s="326"/>
      <c r="P264" s="326"/>
      <c r="Q264" s="326"/>
      <c r="R264" s="326"/>
      <c r="S264" s="327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28" t="s">
        <v>59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1">
        <v>4607091387292</v>
      </c>
      <c r="E266" s="320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19"/>
      <c r="O266" s="319"/>
      <c r="P266" s="319"/>
      <c r="Q266" s="320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1">
        <v>4607091387315</v>
      </c>
      <c r="E267" s="320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19"/>
      <c r="O267" s="319"/>
      <c r="P267" s="319"/>
      <c r="Q267" s="320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5"/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7"/>
      <c r="M268" s="325" t="s">
        <v>64</v>
      </c>
      <c r="N268" s="326"/>
      <c r="O268" s="326"/>
      <c r="P268" s="326"/>
      <c r="Q268" s="326"/>
      <c r="R268" s="326"/>
      <c r="S268" s="327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6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7"/>
      <c r="M269" s="325" t="s">
        <v>64</v>
      </c>
      <c r="N269" s="326"/>
      <c r="O269" s="326"/>
      <c r="P269" s="326"/>
      <c r="Q269" s="326"/>
      <c r="R269" s="326"/>
      <c r="S269" s="327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79" t="s">
        <v>409</v>
      </c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16"/>
      <c r="N270" s="316"/>
      <c r="O270" s="316"/>
      <c r="P270" s="316"/>
      <c r="Q270" s="316"/>
      <c r="R270" s="316"/>
      <c r="S270" s="316"/>
      <c r="T270" s="316"/>
      <c r="U270" s="316"/>
      <c r="V270" s="316"/>
      <c r="W270" s="316"/>
      <c r="X270" s="307"/>
      <c r="Y270" s="307"/>
    </row>
    <row r="271" spans="1:52" ht="14.25" customHeight="1" x14ac:dyDescent="0.25">
      <c r="A271" s="328" t="s">
        <v>59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1">
        <v>4607091383836</v>
      </c>
      <c r="E272" s="320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19"/>
      <c r="O272" s="319"/>
      <c r="P272" s="319"/>
      <c r="Q272" s="320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5"/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7"/>
      <c r="M273" s="325" t="s">
        <v>64</v>
      </c>
      <c r="N273" s="326"/>
      <c r="O273" s="326"/>
      <c r="P273" s="326"/>
      <c r="Q273" s="326"/>
      <c r="R273" s="326"/>
      <c r="S273" s="327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16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7"/>
      <c r="M274" s="325" t="s">
        <v>64</v>
      </c>
      <c r="N274" s="326"/>
      <c r="O274" s="326"/>
      <c r="P274" s="326"/>
      <c r="Q274" s="326"/>
      <c r="R274" s="326"/>
      <c r="S274" s="327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28" t="s">
        <v>66</v>
      </c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16"/>
      <c r="N275" s="316"/>
      <c r="O275" s="316"/>
      <c r="P275" s="316"/>
      <c r="Q275" s="316"/>
      <c r="R275" s="316"/>
      <c r="S275" s="316"/>
      <c r="T275" s="316"/>
      <c r="U275" s="316"/>
      <c r="V275" s="316"/>
      <c r="W275" s="316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1">
        <v>4607091387919</v>
      </c>
      <c r="E276" s="320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19"/>
      <c r="O276" s="319"/>
      <c r="P276" s="319"/>
      <c r="Q276" s="320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1">
        <v>4607091383942</v>
      </c>
      <c r="E277" s="320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19"/>
      <c r="O277" s="319"/>
      <c r="P277" s="319"/>
      <c r="Q277" s="320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1">
        <v>4607091383959</v>
      </c>
      <c r="E278" s="320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4" t="s">
        <v>418</v>
      </c>
      <c r="N278" s="319"/>
      <c r="O278" s="319"/>
      <c r="P278" s="319"/>
      <c r="Q278" s="320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5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17"/>
      <c r="M279" s="325" t="s">
        <v>64</v>
      </c>
      <c r="N279" s="326"/>
      <c r="O279" s="326"/>
      <c r="P279" s="326"/>
      <c r="Q279" s="326"/>
      <c r="R279" s="326"/>
      <c r="S279" s="327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7"/>
      <c r="M280" s="325" t="s">
        <v>64</v>
      </c>
      <c r="N280" s="326"/>
      <c r="O280" s="326"/>
      <c r="P280" s="326"/>
      <c r="Q280" s="326"/>
      <c r="R280" s="326"/>
      <c r="S280" s="327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28" t="s">
        <v>211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1">
        <v>4607091388831</v>
      </c>
      <c r="E282" s="320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19"/>
      <c r="O282" s="319"/>
      <c r="P282" s="319"/>
      <c r="Q282" s="320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5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7"/>
      <c r="M283" s="325" t="s">
        <v>64</v>
      </c>
      <c r="N283" s="326"/>
      <c r="O283" s="326"/>
      <c r="P283" s="326"/>
      <c r="Q283" s="326"/>
      <c r="R283" s="326"/>
      <c r="S283" s="327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7"/>
      <c r="M284" s="325" t="s">
        <v>64</v>
      </c>
      <c r="N284" s="326"/>
      <c r="O284" s="326"/>
      <c r="P284" s="326"/>
      <c r="Q284" s="326"/>
      <c r="R284" s="326"/>
      <c r="S284" s="327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28" t="s">
        <v>79</v>
      </c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16"/>
      <c r="N285" s="316"/>
      <c r="O285" s="316"/>
      <c r="P285" s="316"/>
      <c r="Q285" s="316"/>
      <c r="R285" s="316"/>
      <c r="S285" s="316"/>
      <c r="T285" s="316"/>
      <c r="U285" s="316"/>
      <c r="V285" s="316"/>
      <c r="W285" s="316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1">
        <v>4607091383102</v>
      </c>
      <c r="E286" s="320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19"/>
      <c r="O286" s="319"/>
      <c r="P286" s="319"/>
      <c r="Q286" s="320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5"/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7"/>
      <c r="M287" s="325" t="s">
        <v>64</v>
      </c>
      <c r="N287" s="326"/>
      <c r="O287" s="326"/>
      <c r="P287" s="326"/>
      <c r="Q287" s="326"/>
      <c r="R287" s="326"/>
      <c r="S287" s="327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6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7"/>
      <c r="M288" s="325" t="s">
        <v>64</v>
      </c>
      <c r="N288" s="326"/>
      <c r="O288" s="326"/>
      <c r="P288" s="326"/>
      <c r="Q288" s="326"/>
      <c r="R288" s="326"/>
      <c r="S288" s="327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69" t="s">
        <v>423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49"/>
      <c r="Y289" s="49"/>
    </row>
    <row r="290" spans="1:52" ht="16.5" customHeight="1" x14ac:dyDescent="0.25">
      <c r="A290" s="379" t="s">
        <v>424</v>
      </c>
      <c r="B290" s="316"/>
      <c r="C290" s="316"/>
      <c r="D290" s="316"/>
      <c r="E290" s="316"/>
      <c r="F290" s="316"/>
      <c r="G290" s="316"/>
      <c r="H290" s="316"/>
      <c r="I290" s="316"/>
      <c r="J290" s="316"/>
      <c r="K290" s="316"/>
      <c r="L290" s="316"/>
      <c r="M290" s="316"/>
      <c r="N290" s="316"/>
      <c r="O290" s="316"/>
      <c r="P290" s="316"/>
      <c r="Q290" s="316"/>
      <c r="R290" s="316"/>
      <c r="S290" s="316"/>
      <c r="T290" s="316"/>
      <c r="U290" s="316"/>
      <c r="V290" s="316"/>
      <c r="W290" s="316"/>
      <c r="X290" s="307"/>
      <c r="Y290" s="307"/>
    </row>
    <row r="291" spans="1:52" ht="14.25" customHeight="1" x14ac:dyDescent="0.25">
      <c r="A291" s="328" t="s">
        <v>100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1">
        <v>4607091383997</v>
      </c>
      <c r="E292" s="320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19"/>
      <c r="O292" s="319"/>
      <c r="P292" s="319"/>
      <c r="Q292" s="320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1">
        <v>4607091383997</v>
      </c>
      <c r="E293" s="320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19"/>
      <c r="O293" s="319"/>
      <c r="P293" s="319"/>
      <c r="Q293" s="320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1">
        <v>4607091384130</v>
      </c>
      <c r="E294" s="320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19"/>
      <c r="O294" s="319"/>
      <c r="P294" s="319"/>
      <c r="Q294" s="320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1">
        <v>4607091384130</v>
      </c>
      <c r="E295" s="320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19"/>
      <c r="O295" s="319"/>
      <c r="P295" s="319"/>
      <c r="Q295" s="320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1">
        <v>4607091384147</v>
      </c>
      <c r="E296" s="320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19"/>
      <c r="O296" s="319"/>
      <c r="P296" s="319"/>
      <c r="Q296" s="320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1">
        <v>4607091384147</v>
      </c>
      <c r="E297" s="320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19"/>
      <c r="O297" s="319"/>
      <c r="P297" s="319"/>
      <c r="Q297" s="320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1">
        <v>4607091384154</v>
      </c>
      <c r="E298" s="320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19"/>
      <c r="O298" s="319"/>
      <c r="P298" s="319"/>
      <c r="Q298" s="320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1">
        <v>4607091384161</v>
      </c>
      <c r="E299" s="320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19"/>
      <c r="O299" s="319"/>
      <c r="P299" s="319"/>
      <c r="Q299" s="320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5"/>
      <c r="B300" s="316"/>
      <c r="C300" s="316"/>
      <c r="D300" s="316"/>
      <c r="E300" s="316"/>
      <c r="F300" s="316"/>
      <c r="G300" s="316"/>
      <c r="H300" s="316"/>
      <c r="I300" s="316"/>
      <c r="J300" s="316"/>
      <c r="K300" s="316"/>
      <c r="L300" s="317"/>
      <c r="M300" s="325" t="s">
        <v>64</v>
      </c>
      <c r="N300" s="326"/>
      <c r="O300" s="326"/>
      <c r="P300" s="326"/>
      <c r="Q300" s="326"/>
      <c r="R300" s="326"/>
      <c r="S300" s="327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16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7"/>
      <c r="M301" s="325" t="s">
        <v>64</v>
      </c>
      <c r="N301" s="326"/>
      <c r="O301" s="326"/>
      <c r="P301" s="326"/>
      <c r="Q301" s="326"/>
      <c r="R301" s="326"/>
      <c r="S301" s="327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28" t="s">
        <v>93</v>
      </c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16"/>
      <c r="N302" s="316"/>
      <c r="O302" s="316"/>
      <c r="P302" s="316"/>
      <c r="Q302" s="316"/>
      <c r="R302" s="316"/>
      <c r="S302" s="316"/>
      <c r="T302" s="316"/>
      <c r="U302" s="316"/>
      <c r="V302" s="316"/>
      <c r="W302" s="316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1">
        <v>4607091383980</v>
      </c>
      <c r="E303" s="320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19"/>
      <c r="O303" s="319"/>
      <c r="P303" s="319"/>
      <c r="Q303" s="320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1">
        <v>4607091384178</v>
      </c>
      <c r="E304" s="320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19"/>
      <c r="O304" s="319"/>
      <c r="P304" s="319"/>
      <c r="Q304" s="320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5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17"/>
      <c r="M305" s="325" t="s">
        <v>64</v>
      </c>
      <c r="N305" s="326"/>
      <c r="O305" s="326"/>
      <c r="P305" s="326"/>
      <c r="Q305" s="326"/>
      <c r="R305" s="326"/>
      <c r="S305" s="327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7"/>
      <c r="M306" s="325" t="s">
        <v>64</v>
      </c>
      <c r="N306" s="326"/>
      <c r="O306" s="326"/>
      <c r="P306" s="326"/>
      <c r="Q306" s="326"/>
      <c r="R306" s="326"/>
      <c r="S306" s="327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28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1">
        <v>4607091384260</v>
      </c>
      <c r="E308" s="320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19"/>
      <c r="O308" s="319"/>
      <c r="P308" s="319"/>
      <c r="Q308" s="320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5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17"/>
      <c r="M309" s="325" t="s">
        <v>64</v>
      </c>
      <c r="N309" s="326"/>
      <c r="O309" s="326"/>
      <c r="P309" s="326"/>
      <c r="Q309" s="326"/>
      <c r="R309" s="326"/>
      <c r="S309" s="327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7"/>
      <c r="M310" s="325" t="s">
        <v>64</v>
      </c>
      <c r="N310" s="326"/>
      <c r="O310" s="326"/>
      <c r="P310" s="326"/>
      <c r="Q310" s="326"/>
      <c r="R310" s="326"/>
      <c r="S310" s="327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28" t="s">
        <v>211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1">
        <v>4607091384673</v>
      </c>
      <c r="E312" s="320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19"/>
      <c r="O312" s="319"/>
      <c r="P312" s="319"/>
      <c r="Q312" s="320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5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7"/>
      <c r="M313" s="325" t="s">
        <v>64</v>
      </c>
      <c r="N313" s="326"/>
      <c r="O313" s="326"/>
      <c r="P313" s="326"/>
      <c r="Q313" s="326"/>
      <c r="R313" s="326"/>
      <c r="S313" s="327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7"/>
      <c r="M314" s="325" t="s">
        <v>64</v>
      </c>
      <c r="N314" s="326"/>
      <c r="O314" s="326"/>
      <c r="P314" s="326"/>
      <c r="Q314" s="326"/>
      <c r="R314" s="326"/>
      <c r="S314" s="327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79" t="s">
        <v>447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7"/>
      <c r="Y315" s="307"/>
    </row>
    <row r="316" spans="1:52" ht="14.25" customHeight="1" x14ac:dyDescent="0.25">
      <c r="A316" s="328" t="s">
        <v>100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1">
        <v>4607091384185</v>
      </c>
      <c r="E317" s="320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3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19"/>
      <c r="O317" s="319"/>
      <c r="P317" s="319"/>
      <c r="Q317" s="320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1">
        <v>4607091384192</v>
      </c>
      <c r="E318" s="320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19"/>
      <c r="O318" s="319"/>
      <c r="P318" s="319"/>
      <c r="Q318" s="320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1">
        <v>4680115881907</v>
      </c>
      <c r="E319" s="320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19"/>
      <c r="O319" s="319"/>
      <c r="P319" s="319"/>
      <c r="Q319" s="320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1">
        <v>4607091384680</v>
      </c>
      <c r="E320" s="320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19"/>
      <c r="O320" s="319"/>
      <c r="P320" s="319"/>
      <c r="Q320" s="320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5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17"/>
      <c r="M321" s="325" t="s">
        <v>64</v>
      </c>
      <c r="N321" s="326"/>
      <c r="O321" s="326"/>
      <c r="P321" s="326"/>
      <c r="Q321" s="326"/>
      <c r="R321" s="326"/>
      <c r="S321" s="327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7"/>
      <c r="M322" s="325" t="s">
        <v>64</v>
      </c>
      <c r="N322" s="326"/>
      <c r="O322" s="326"/>
      <c r="P322" s="326"/>
      <c r="Q322" s="326"/>
      <c r="R322" s="326"/>
      <c r="S322" s="327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28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1">
        <v>4607091384802</v>
      </c>
      <c r="E324" s="320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19"/>
      <c r="O324" s="319"/>
      <c r="P324" s="319"/>
      <c r="Q324" s="320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1">
        <v>4607091384826</v>
      </c>
      <c r="E325" s="320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19"/>
      <c r="O325" s="319"/>
      <c r="P325" s="319"/>
      <c r="Q325" s="320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5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17"/>
      <c r="M326" s="325" t="s">
        <v>64</v>
      </c>
      <c r="N326" s="326"/>
      <c r="O326" s="326"/>
      <c r="P326" s="326"/>
      <c r="Q326" s="326"/>
      <c r="R326" s="326"/>
      <c r="S326" s="327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7"/>
      <c r="M327" s="325" t="s">
        <v>64</v>
      </c>
      <c r="N327" s="326"/>
      <c r="O327" s="326"/>
      <c r="P327" s="326"/>
      <c r="Q327" s="326"/>
      <c r="R327" s="326"/>
      <c r="S327" s="327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28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1">
        <v>4607091384246</v>
      </c>
      <c r="E329" s="320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19"/>
      <c r="O329" s="319"/>
      <c r="P329" s="319"/>
      <c r="Q329" s="320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1">
        <v>4680115881976</v>
      </c>
      <c r="E330" s="320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19"/>
      <c r="O330" s="319"/>
      <c r="P330" s="319"/>
      <c r="Q330" s="320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1">
        <v>4607091384253</v>
      </c>
      <c r="E331" s="320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19"/>
      <c r="O331" s="319"/>
      <c r="P331" s="319"/>
      <c r="Q331" s="320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1">
        <v>4680115881969</v>
      </c>
      <c r="E332" s="320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19"/>
      <c r="O332" s="319"/>
      <c r="P332" s="319"/>
      <c r="Q332" s="320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5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7"/>
      <c r="M333" s="325" t="s">
        <v>64</v>
      </c>
      <c r="N333" s="326"/>
      <c r="O333" s="326"/>
      <c r="P333" s="326"/>
      <c r="Q333" s="326"/>
      <c r="R333" s="326"/>
      <c r="S333" s="327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7"/>
      <c r="M334" s="325" t="s">
        <v>64</v>
      </c>
      <c r="N334" s="326"/>
      <c r="O334" s="326"/>
      <c r="P334" s="326"/>
      <c r="Q334" s="326"/>
      <c r="R334" s="326"/>
      <c r="S334" s="327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28" t="s">
        <v>211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1">
        <v>4607091389357</v>
      </c>
      <c r="E336" s="320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19"/>
      <c r="O336" s="319"/>
      <c r="P336" s="319"/>
      <c r="Q336" s="320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5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7"/>
      <c r="M337" s="325" t="s">
        <v>64</v>
      </c>
      <c r="N337" s="326"/>
      <c r="O337" s="326"/>
      <c r="P337" s="326"/>
      <c r="Q337" s="326"/>
      <c r="R337" s="326"/>
      <c r="S337" s="327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7"/>
      <c r="M338" s="325" t="s">
        <v>64</v>
      </c>
      <c r="N338" s="326"/>
      <c r="O338" s="326"/>
      <c r="P338" s="326"/>
      <c r="Q338" s="326"/>
      <c r="R338" s="326"/>
      <c r="S338" s="327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69" t="s">
        <v>470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49"/>
      <c r="Y339" s="49"/>
    </row>
    <row r="340" spans="1:52" ht="16.5" customHeight="1" x14ac:dyDescent="0.25">
      <c r="A340" s="379" t="s">
        <v>471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7"/>
      <c r="Y340" s="307"/>
    </row>
    <row r="341" spans="1:52" ht="14.25" customHeight="1" x14ac:dyDescent="0.25">
      <c r="A341" s="328" t="s">
        <v>100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1">
        <v>4607091389708</v>
      </c>
      <c r="E342" s="320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19"/>
      <c r="O342" s="319"/>
      <c r="P342" s="319"/>
      <c r="Q342" s="320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1">
        <v>4607091389692</v>
      </c>
      <c r="E343" s="320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19"/>
      <c r="O343" s="319"/>
      <c r="P343" s="319"/>
      <c r="Q343" s="320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5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17"/>
      <c r="M344" s="325" t="s">
        <v>64</v>
      </c>
      <c r="N344" s="326"/>
      <c r="O344" s="326"/>
      <c r="P344" s="326"/>
      <c r="Q344" s="326"/>
      <c r="R344" s="326"/>
      <c r="S344" s="327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7"/>
      <c r="M345" s="325" t="s">
        <v>64</v>
      </c>
      <c r="N345" s="326"/>
      <c r="O345" s="326"/>
      <c r="P345" s="326"/>
      <c r="Q345" s="326"/>
      <c r="R345" s="326"/>
      <c r="S345" s="327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28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1">
        <v>4607091389753</v>
      </c>
      <c r="E347" s="320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19"/>
      <c r="O347" s="319"/>
      <c r="P347" s="319"/>
      <c r="Q347" s="320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1">
        <v>4607091389760</v>
      </c>
      <c r="E348" s="320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19"/>
      <c r="O348" s="319"/>
      <c r="P348" s="319"/>
      <c r="Q348" s="320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1">
        <v>4607091389746</v>
      </c>
      <c r="E349" s="320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19"/>
      <c r="O349" s="319"/>
      <c r="P349" s="319"/>
      <c r="Q349" s="320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1">
        <v>4680115882928</v>
      </c>
      <c r="E350" s="320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19"/>
      <c r="O350" s="319"/>
      <c r="P350" s="319"/>
      <c r="Q350" s="320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1">
        <v>4680115883147</v>
      </c>
      <c r="E351" s="320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19"/>
      <c r="O351" s="319"/>
      <c r="P351" s="319"/>
      <c r="Q351" s="320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1">
        <v>4607091384338</v>
      </c>
      <c r="E352" s="320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19"/>
      <c r="O352" s="319"/>
      <c r="P352" s="319"/>
      <c r="Q352" s="320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1">
        <v>4680115883154</v>
      </c>
      <c r="E353" s="320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19"/>
      <c r="O353" s="319"/>
      <c r="P353" s="319"/>
      <c r="Q353" s="320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1">
        <v>4607091389524</v>
      </c>
      <c r="E354" s="320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19"/>
      <c r="O354" s="319"/>
      <c r="P354" s="319"/>
      <c r="Q354" s="320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1">
        <v>4680115883161</v>
      </c>
      <c r="E355" s="320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19"/>
      <c r="O355" s="319"/>
      <c r="P355" s="319"/>
      <c r="Q355" s="320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1">
        <v>4607091384345</v>
      </c>
      <c r="E356" s="320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19"/>
      <c r="O356" s="319"/>
      <c r="P356" s="319"/>
      <c r="Q356" s="320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1">
        <v>4680115883178</v>
      </c>
      <c r="E357" s="320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19"/>
      <c r="O357" s="319"/>
      <c r="P357" s="319"/>
      <c r="Q357" s="320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1">
        <v>4607091389531</v>
      </c>
      <c r="E358" s="320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19"/>
      <c r="O358" s="319"/>
      <c r="P358" s="319"/>
      <c r="Q358" s="320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1">
        <v>4680115883185</v>
      </c>
      <c r="E359" s="320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19"/>
      <c r="O359" s="319"/>
      <c r="P359" s="319"/>
      <c r="Q359" s="320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5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17"/>
      <c r="M360" s="325" t="s">
        <v>64</v>
      </c>
      <c r="N360" s="326"/>
      <c r="O360" s="326"/>
      <c r="P360" s="326"/>
      <c r="Q360" s="326"/>
      <c r="R360" s="326"/>
      <c r="S360" s="327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7"/>
      <c r="M361" s="325" t="s">
        <v>64</v>
      </c>
      <c r="N361" s="326"/>
      <c r="O361" s="326"/>
      <c r="P361" s="326"/>
      <c r="Q361" s="326"/>
      <c r="R361" s="326"/>
      <c r="S361" s="327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28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1">
        <v>4607091389685</v>
      </c>
      <c r="E363" s="320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19"/>
      <c r="O363" s="319"/>
      <c r="P363" s="319"/>
      <c r="Q363" s="320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1">
        <v>4607091389654</v>
      </c>
      <c r="E364" s="320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19"/>
      <c r="O364" s="319"/>
      <c r="P364" s="319"/>
      <c r="Q364" s="320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1">
        <v>4607091384352</v>
      </c>
      <c r="E365" s="320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19"/>
      <c r="O365" s="319"/>
      <c r="P365" s="319"/>
      <c r="Q365" s="320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1">
        <v>4607091389661</v>
      </c>
      <c r="E366" s="320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19"/>
      <c r="O366" s="319"/>
      <c r="P366" s="319"/>
      <c r="Q366" s="320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5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17"/>
      <c r="M367" s="325" t="s">
        <v>64</v>
      </c>
      <c r="N367" s="326"/>
      <c r="O367" s="326"/>
      <c r="P367" s="326"/>
      <c r="Q367" s="326"/>
      <c r="R367" s="326"/>
      <c r="S367" s="327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7"/>
      <c r="M368" s="325" t="s">
        <v>64</v>
      </c>
      <c r="N368" s="326"/>
      <c r="O368" s="326"/>
      <c r="P368" s="326"/>
      <c r="Q368" s="326"/>
      <c r="R368" s="326"/>
      <c r="S368" s="327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28" t="s">
        <v>211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1">
        <v>4680115881648</v>
      </c>
      <c r="E370" s="320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19"/>
      <c r="O370" s="319"/>
      <c r="P370" s="319"/>
      <c r="Q370" s="320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5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7"/>
      <c r="M371" s="325" t="s">
        <v>64</v>
      </c>
      <c r="N371" s="326"/>
      <c r="O371" s="326"/>
      <c r="P371" s="326"/>
      <c r="Q371" s="326"/>
      <c r="R371" s="326"/>
      <c r="S371" s="327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7"/>
      <c r="M372" s="325" t="s">
        <v>64</v>
      </c>
      <c r="N372" s="326"/>
      <c r="O372" s="326"/>
      <c r="P372" s="326"/>
      <c r="Q372" s="326"/>
      <c r="R372" s="326"/>
      <c r="S372" s="327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28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1">
        <v>4680115883017</v>
      </c>
      <c r="E374" s="320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19"/>
      <c r="O374" s="319"/>
      <c r="P374" s="319"/>
      <c r="Q374" s="320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1">
        <v>4680115883031</v>
      </c>
      <c r="E375" s="320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19"/>
      <c r="O375" s="319"/>
      <c r="P375" s="319"/>
      <c r="Q375" s="320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1">
        <v>4680115883024</v>
      </c>
      <c r="E376" s="320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19"/>
      <c r="O376" s="319"/>
      <c r="P376" s="319"/>
      <c r="Q376" s="320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5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7"/>
      <c r="M377" s="325" t="s">
        <v>64</v>
      </c>
      <c r="N377" s="326"/>
      <c r="O377" s="326"/>
      <c r="P377" s="326"/>
      <c r="Q377" s="326"/>
      <c r="R377" s="326"/>
      <c r="S377" s="327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7"/>
      <c r="M378" s="325" t="s">
        <v>64</v>
      </c>
      <c r="N378" s="326"/>
      <c r="O378" s="326"/>
      <c r="P378" s="326"/>
      <c r="Q378" s="326"/>
      <c r="R378" s="326"/>
      <c r="S378" s="327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28" t="s">
        <v>88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1">
        <v>4680115882997</v>
      </c>
      <c r="E380" s="320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1" t="s">
        <v>522</v>
      </c>
      <c r="N380" s="319"/>
      <c r="O380" s="319"/>
      <c r="P380" s="319"/>
      <c r="Q380" s="320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5"/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7"/>
      <c r="M381" s="325" t="s">
        <v>64</v>
      </c>
      <c r="N381" s="326"/>
      <c r="O381" s="326"/>
      <c r="P381" s="326"/>
      <c r="Q381" s="326"/>
      <c r="R381" s="326"/>
      <c r="S381" s="327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6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7"/>
      <c r="M382" s="325" t="s">
        <v>64</v>
      </c>
      <c r="N382" s="326"/>
      <c r="O382" s="326"/>
      <c r="P382" s="326"/>
      <c r="Q382" s="326"/>
      <c r="R382" s="326"/>
      <c r="S382" s="327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79" t="s">
        <v>523</v>
      </c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16"/>
      <c r="N383" s="316"/>
      <c r="O383" s="316"/>
      <c r="P383" s="316"/>
      <c r="Q383" s="316"/>
      <c r="R383" s="316"/>
      <c r="S383" s="316"/>
      <c r="T383" s="316"/>
      <c r="U383" s="316"/>
      <c r="V383" s="316"/>
      <c r="W383" s="316"/>
      <c r="X383" s="307"/>
      <c r="Y383" s="307"/>
    </row>
    <row r="384" spans="1:52" ht="14.25" customHeight="1" x14ac:dyDescent="0.25">
      <c r="A384" s="328" t="s">
        <v>93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1">
        <v>4607091389388</v>
      </c>
      <c r="E385" s="320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19"/>
      <c r="O385" s="319"/>
      <c r="P385" s="319"/>
      <c r="Q385" s="320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1">
        <v>4607091389364</v>
      </c>
      <c r="E386" s="320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19"/>
      <c r="O386" s="319"/>
      <c r="P386" s="319"/>
      <c r="Q386" s="320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5"/>
      <c r="B387" s="316"/>
      <c r="C387" s="316"/>
      <c r="D387" s="316"/>
      <c r="E387" s="316"/>
      <c r="F387" s="316"/>
      <c r="G387" s="316"/>
      <c r="H387" s="316"/>
      <c r="I387" s="316"/>
      <c r="J387" s="316"/>
      <c r="K387" s="316"/>
      <c r="L387" s="317"/>
      <c r="M387" s="325" t="s">
        <v>64</v>
      </c>
      <c r="N387" s="326"/>
      <c r="O387" s="326"/>
      <c r="P387" s="326"/>
      <c r="Q387" s="326"/>
      <c r="R387" s="326"/>
      <c r="S387" s="327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6"/>
      <c r="B388" s="316"/>
      <c r="C388" s="316"/>
      <c r="D388" s="316"/>
      <c r="E388" s="316"/>
      <c r="F388" s="316"/>
      <c r="G388" s="316"/>
      <c r="H388" s="316"/>
      <c r="I388" s="316"/>
      <c r="J388" s="316"/>
      <c r="K388" s="316"/>
      <c r="L388" s="317"/>
      <c r="M388" s="325" t="s">
        <v>64</v>
      </c>
      <c r="N388" s="326"/>
      <c r="O388" s="326"/>
      <c r="P388" s="326"/>
      <c r="Q388" s="326"/>
      <c r="R388" s="326"/>
      <c r="S388" s="327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28" t="s">
        <v>59</v>
      </c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16"/>
      <c r="M389" s="316"/>
      <c r="N389" s="316"/>
      <c r="O389" s="316"/>
      <c r="P389" s="316"/>
      <c r="Q389" s="316"/>
      <c r="R389" s="316"/>
      <c r="S389" s="316"/>
      <c r="T389" s="316"/>
      <c r="U389" s="316"/>
      <c r="V389" s="316"/>
      <c r="W389" s="316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1">
        <v>4607091389739</v>
      </c>
      <c r="E390" s="320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19"/>
      <c r="O390" s="319"/>
      <c r="P390" s="319"/>
      <c r="Q390" s="320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1">
        <v>4680115883048</v>
      </c>
      <c r="E391" s="320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19"/>
      <c r="O391" s="319"/>
      <c r="P391" s="319"/>
      <c r="Q391" s="320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1">
        <v>4607091389425</v>
      </c>
      <c r="E392" s="320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19"/>
      <c r="O392" s="319"/>
      <c r="P392" s="319"/>
      <c r="Q392" s="320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1">
        <v>4680115882911</v>
      </c>
      <c r="E393" s="320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3" t="s">
        <v>536</v>
      </c>
      <c r="N393" s="319"/>
      <c r="O393" s="319"/>
      <c r="P393" s="319"/>
      <c r="Q393" s="320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1">
        <v>4680115880771</v>
      </c>
      <c r="E394" s="320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19"/>
      <c r="O394" s="319"/>
      <c r="P394" s="319"/>
      <c r="Q394" s="320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1">
        <v>4607091389500</v>
      </c>
      <c r="E395" s="320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19"/>
      <c r="O395" s="319"/>
      <c r="P395" s="319"/>
      <c r="Q395" s="320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1">
        <v>4680115881983</v>
      </c>
      <c r="E396" s="320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19"/>
      <c r="O396" s="319"/>
      <c r="P396" s="319"/>
      <c r="Q396" s="320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5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7"/>
      <c r="M397" s="325" t="s">
        <v>64</v>
      </c>
      <c r="N397" s="326"/>
      <c r="O397" s="326"/>
      <c r="P397" s="326"/>
      <c r="Q397" s="326"/>
      <c r="R397" s="326"/>
      <c r="S397" s="327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17"/>
      <c r="M398" s="325" t="s">
        <v>64</v>
      </c>
      <c r="N398" s="326"/>
      <c r="O398" s="326"/>
      <c r="P398" s="326"/>
      <c r="Q398" s="326"/>
      <c r="R398" s="326"/>
      <c r="S398" s="327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28" t="s">
        <v>79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1">
        <v>4680115883000</v>
      </c>
      <c r="E400" s="320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19"/>
      <c r="O400" s="319"/>
      <c r="P400" s="319"/>
      <c r="Q400" s="320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5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7"/>
      <c r="M401" s="325" t="s">
        <v>64</v>
      </c>
      <c r="N401" s="326"/>
      <c r="O401" s="326"/>
      <c r="P401" s="326"/>
      <c r="Q401" s="326"/>
      <c r="R401" s="326"/>
      <c r="S401" s="327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17"/>
      <c r="M402" s="325" t="s">
        <v>64</v>
      </c>
      <c r="N402" s="326"/>
      <c r="O402" s="326"/>
      <c r="P402" s="326"/>
      <c r="Q402" s="326"/>
      <c r="R402" s="326"/>
      <c r="S402" s="327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28" t="s">
        <v>88</v>
      </c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16"/>
      <c r="M403" s="316"/>
      <c r="N403" s="316"/>
      <c r="O403" s="316"/>
      <c r="P403" s="316"/>
      <c r="Q403" s="316"/>
      <c r="R403" s="316"/>
      <c r="S403" s="316"/>
      <c r="T403" s="316"/>
      <c r="U403" s="316"/>
      <c r="V403" s="316"/>
      <c r="W403" s="316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1">
        <v>4680115882980</v>
      </c>
      <c r="E404" s="320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19"/>
      <c r="O404" s="319"/>
      <c r="P404" s="319"/>
      <c r="Q404" s="320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5"/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7"/>
      <c r="M405" s="325" t="s">
        <v>64</v>
      </c>
      <c r="N405" s="326"/>
      <c r="O405" s="326"/>
      <c r="P405" s="326"/>
      <c r="Q405" s="326"/>
      <c r="R405" s="326"/>
      <c r="S405" s="327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6"/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7"/>
      <c r="M406" s="325" t="s">
        <v>64</v>
      </c>
      <c r="N406" s="326"/>
      <c r="O406" s="326"/>
      <c r="P406" s="326"/>
      <c r="Q406" s="326"/>
      <c r="R406" s="326"/>
      <c r="S406" s="327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69" t="s">
        <v>547</v>
      </c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  <c r="U407" s="370"/>
      <c r="V407" s="370"/>
      <c r="W407" s="370"/>
      <c r="X407" s="49"/>
      <c r="Y407" s="49"/>
    </row>
    <row r="408" spans="1:52" ht="16.5" customHeight="1" x14ac:dyDescent="0.25">
      <c r="A408" s="379" t="s">
        <v>547</v>
      </c>
      <c r="B408" s="316"/>
      <c r="C408" s="316"/>
      <c r="D408" s="316"/>
      <c r="E408" s="316"/>
      <c r="F408" s="316"/>
      <c r="G408" s="316"/>
      <c r="H408" s="316"/>
      <c r="I408" s="316"/>
      <c r="J408" s="316"/>
      <c r="K408" s="316"/>
      <c r="L408" s="316"/>
      <c r="M408" s="316"/>
      <c r="N408" s="316"/>
      <c r="O408" s="316"/>
      <c r="P408" s="316"/>
      <c r="Q408" s="316"/>
      <c r="R408" s="316"/>
      <c r="S408" s="316"/>
      <c r="T408" s="316"/>
      <c r="U408" s="316"/>
      <c r="V408" s="316"/>
      <c r="W408" s="316"/>
      <c r="X408" s="307"/>
      <c r="Y408" s="307"/>
    </row>
    <row r="409" spans="1:52" ht="14.25" customHeight="1" x14ac:dyDescent="0.25">
      <c r="A409" s="328" t="s">
        <v>100</v>
      </c>
      <c r="B409" s="316"/>
      <c r="C409" s="316"/>
      <c r="D409" s="316"/>
      <c r="E409" s="316"/>
      <c r="F409" s="316"/>
      <c r="G409" s="316"/>
      <c r="H409" s="316"/>
      <c r="I409" s="316"/>
      <c r="J409" s="316"/>
      <c r="K409" s="316"/>
      <c r="L409" s="316"/>
      <c r="M409" s="316"/>
      <c r="N409" s="316"/>
      <c r="O409" s="316"/>
      <c r="P409" s="316"/>
      <c r="Q409" s="316"/>
      <c r="R409" s="316"/>
      <c r="S409" s="316"/>
      <c r="T409" s="316"/>
      <c r="U409" s="316"/>
      <c r="V409" s="316"/>
      <c r="W409" s="316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1">
        <v>4607091389067</v>
      </c>
      <c r="E410" s="320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19"/>
      <c r="O410" s="319"/>
      <c r="P410" s="319"/>
      <c r="Q410" s="320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1">
        <v>4607091383522</v>
      </c>
      <c r="E411" s="320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19"/>
      <c r="O411" s="319"/>
      <c r="P411" s="319"/>
      <c r="Q411" s="320"/>
      <c r="R411" s="35"/>
      <c r="S411" s="35"/>
      <c r="T411" s="36" t="s">
        <v>63</v>
      </c>
      <c r="U411" s="311">
        <v>0</v>
      </c>
      <c r="V411" s="312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1">
        <v>4607091384437</v>
      </c>
      <c r="E412" s="320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19"/>
      <c r="O412" s="319"/>
      <c r="P412" s="319"/>
      <c r="Q412" s="320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1">
        <v>4607091389104</v>
      </c>
      <c r="E413" s="320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19"/>
      <c r="O413" s="319"/>
      <c r="P413" s="319"/>
      <c r="Q413" s="320"/>
      <c r="R413" s="35"/>
      <c r="S413" s="35"/>
      <c r="T413" s="36" t="s">
        <v>63</v>
      </c>
      <c r="U413" s="311">
        <v>0</v>
      </c>
      <c r="V413" s="312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1">
        <v>4680115880603</v>
      </c>
      <c r="E414" s="320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19"/>
      <c r="O414" s="319"/>
      <c r="P414" s="319"/>
      <c r="Q414" s="320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1">
        <v>4607091389999</v>
      </c>
      <c r="E415" s="320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19"/>
      <c r="O415" s="319"/>
      <c r="P415" s="319"/>
      <c r="Q415" s="320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1">
        <v>4680115882782</v>
      </c>
      <c r="E416" s="320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19"/>
      <c r="O416" s="319"/>
      <c r="P416" s="319"/>
      <c r="Q416" s="320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1">
        <v>4607091389098</v>
      </c>
      <c r="E417" s="320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19"/>
      <c r="O417" s="319"/>
      <c r="P417" s="319"/>
      <c r="Q417" s="320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1">
        <v>4607091389982</v>
      </c>
      <c r="E418" s="320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19"/>
      <c r="O418" s="319"/>
      <c r="P418" s="319"/>
      <c r="Q418" s="320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5"/>
      <c r="B419" s="316"/>
      <c r="C419" s="316"/>
      <c r="D419" s="316"/>
      <c r="E419" s="316"/>
      <c r="F419" s="316"/>
      <c r="G419" s="316"/>
      <c r="H419" s="316"/>
      <c r="I419" s="316"/>
      <c r="J419" s="316"/>
      <c r="K419" s="316"/>
      <c r="L419" s="317"/>
      <c r="M419" s="325" t="s">
        <v>64</v>
      </c>
      <c r="N419" s="326"/>
      <c r="O419" s="326"/>
      <c r="P419" s="326"/>
      <c r="Q419" s="326"/>
      <c r="R419" s="326"/>
      <c r="S419" s="327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0</v>
      </c>
      <c r="V419" s="313">
        <f>IFERROR(V410/H410,"0")+IFERROR(V411/H411,"0")+IFERROR(V412/H412,"0")+IFERROR(V413/H413,"0")+IFERROR(V414/H414,"0")+IFERROR(V415/H415,"0")+IFERROR(V416/H416,"0")+IFERROR(V417/H417,"0")+IFERROR(V418/H418,"0")</f>
        <v>0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314"/>
      <c r="Y419" s="314"/>
    </row>
    <row r="420" spans="1:52" x14ac:dyDescent="0.2">
      <c r="A420" s="316"/>
      <c r="B420" s="316"/>
      <c r="C420" s="316"/>
      <c r="D420" s="316"/>
      <c r="E420" s="316"/>
      <c r="F420" s="316"/>
      <c r="G420" s="316"/>
      <c r="H420" s="316"/>
      <c r="I420" s="316"/>
      <c r="J420" s="316"/>
      <c r="K420" s="316"/>
      <c r="L420" s="317"/>
      <c r="M420" s="325" t="s">
        <v>64</v>
      </c>
      <c r="N420" s="326"/>
      <c r="O420" s="326"/>
      <c r="P420" s="326"/>
      <c r="Q420" s="326"/>
      <c r="R420" s="326"/>
      <c r="S420" s="327"/>
      <c r="T420" s="38" t="s">
        <v>63</v>
      </c>
      <c r="U420" s="313">
        <f>IFERROR(SUM(U410:U418),"0")</f>
        <v>0</v>
      </c>
      <c r="V420" s="313">
        <f>IFERROR(SUM(V410:V418),"0")</f>
        <v>0</v>
      </c>
      <c r="W420" s="38"/>
      <c r="X420" s="314"/>
      <c r="Y420" s="314"/>
    </row>
    <row r="421" spans="1:52" ht="14.25" customHeight="1" x14ac:dyDescent="0.25">
      <c r="A421" s="328" t="s">
        <v>93</v>
      </c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16"/>
      <c r="M421" s="316"/>
      <c r="N421" s="316"/>
      <c r="O421" s="316"/>
      <c r="P421" s="316"/>
      <c r="Q421" s="316"/>
      <c r="R421" s="316"/>
      <c r="S421" s="316"/>
      <c r="T421" s="316"/>
      <c r="U421" s="316"/>
      <c r="V421" s="316"/>
      <c r="W421" s="316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1">
        <v>4607091388930</v>
      </c>
      <c r="E422" s="320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19"/>
      <c r="O422" s="319"/>
      <c r="P422" s="319"/>
      <c r="Q422" s="320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1">
        <v>4680115880054</v>
      </c>
      <c r="E423" s="320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19"/>
      <c r="O423" s="319"/>
      <c r="P423" s="319"/>
      <c r="Q423" s="320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5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7"/>
      <c r="M424" s="325" t="s">
        <v>64</v>
      </c>
      <c r="N424" s="326"/>
      <c r="O424" s="326"/>
      <c r="P424" s="326"/>
      <c r="Q424" s="326"/>
      <c r="R424" s="326"/>
      <c r="S424" s="327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7"/>
      <c r="M425" s="325" t="s">
        <v>64</v>
      </c>
      <c r="N425" s="326"/>
      <c r="O425" s="326"/>
      <c r="P425" s="326"/>
      <c r="Q425" s="326"/>
      <c r="R425" s="326"/>
      <c r="S425" s="327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28" t="s">
        <v>59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1">
        <v>4680115883116</v>
      </c>
      <c r="E427" s="320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19"/>
      <c r="O427" s="319"/>
      <c r="P427" s="319"/>
      <c r="Q427" s="320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1">
        <v>4680115883093</v>
      </c>
      <c r="E428" s="320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19"/>
      <c r="O428" s="319"/>
      <c r="P428" s="319"/>
      <c r="Q428" s="320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1">
        <v>4680115883109</v>
      </c>
      <c r="E429" s="320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19"/>
      <c r="O429" s="319"/>
      <c r="P429" s="319"/>
      <c r="Q429" s="320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1">
        <v>4680115882072</v>
      </c>
      <c r="E430" s="320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19"/>
      <c r="O430" s="319"/>
      <c r="P430" s="319"/>
      <c r="Q430" s="320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1">
        <v>4680115882102</v>
      </c>
      <c r="E431" s="320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19"/>
      <c r="O431" s="319"/>
      <c r="P431" s="319"/>
      <c r="Q431" s="320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1">
        <v>4680115882096</v>
      </c>
      <c r="E432" s="320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6" t="s">
        <v>584</v>
      </c>
      <c r="N432" s="319"/>
      <c r="O432" s="319"/>
      <c r="P432" s="319"/>
      <c r="Q432" s="320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5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7"/>
      <c r="M433" s="325" t="s">
        <v>64</v>
      </c>
      <c r="N433" s="326"/>
      <c r="O433" s="326"/>
      <c r="P433" s="326"/>
      <c r="Q433" s="326"/>
      <c r="R433" s="326"/>
      <c r="S433" s="327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7"/>
      <c r="M434" s="325" t="s">
        <v>64</v>
      </c>
      <c r="N434" s="326"/>
      <c r="O434" s="326"/>
      <c r="P434" s="326"/>
      <c r="Q434" s="326"/>
      <c r="R434" s="326"/>
      <c r="S434" s="327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28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1">
        <v>4607091383409</v>
      </c>
      <c r="E436" s="320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19"/>
      <c r="O436" s="319"/>
      <c r="P436" s="319"/>
      <c r="Q436" s="320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1">
        <v>4607091383416</v>
      </c>
      <c r="E437" s="320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19"/>
      <c r="O437" s="319"/>
      <c r="P437" s="319"/>
      <c r="Q437" s="320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5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7"/>
      <c r="M438" s="325" t="s">
        <v>64</v>
      </c>
      <c r="N438" s="326"/>
      <c r="O438" s="326"/>
      <c r="P438" s="326"/>
      <c r="Q438" s="326"/>
      <c r="R438" s="326"/>
      <c r="S438" s="327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7"/>
      <c r="M439" s="325" t="s">
        <v>64</v>
      </c>
      <c r="N439" s="326"/>
      <c r="O439" s="326"/>
      <c r="P439" s="326"/>
      <c r="Q439" s="326"/>
      <c r="R439" s="326"/>
      <c r="S439" s="327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69" t="s">
        <v>589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49"/>
      <c r="Y440" s="49"/>
    </row>
    <row r="441" spans="1:52" ht="16.5" customHeight="1" x14ac:dyDescent="0.25">
      <c r="A441" s="379" t="s">
        <v>590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7"/>
      <c r="Y441" s="307"/>
    </row>
    <row r="442" spans="1:52" ht="14.25" customHeight="1" x14ac:dyDescent="0.25">
      <c r="A442" s="328" t="s">
        <v>100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1">
        <v>4680115881099</v>
      </c>
      <c r="E443" s="320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19"/>
      <c r="O443" s="319"/>
      <c r="P443" s="319"/>
      <c r="Q443" s="320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1">
        <v>4680115881150</v>
      </c>
      <c r="E444" s="320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19"/>
      <c r="O444" s="319"/>
      <c r="P444" s="319"/>
      <c r="Q444" s="320"/>
      <c r="R444" s="35"/>
      <c r="S444" s="35"/>
      <c r="T444" s="36" t="s">
        <v>63</v>
      </c>
      <c r="U444" s="311">
        <v>60</v>
      </c>
      <c r="V444" s="312">
        <f>IFERROR(IF(U444="",0,CEILING((U444/$H444),1)*$H444),"")</f>
        <v>60</v>
      </c>
      <c r="W444" s="37">
        <f>IFERROR(IF(V444=0,"",ROUNDUP(V444/H444,0)*0.02175),"")</f>
        <v>0.10874999999999999</v>
      </c>
      <c r="X444" s="57"/>
      <c r="Y444" s="58"/>
      <c r="AC444" s="59"/>
      <c r="AZ444" s="295" t="s">
        <v>1</v>
      </c>
    </row>
    <row r="445" spans="1:52" x14ac:dyDescent="0.2">
      <c r="A445" s="315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17"/>
      <c r="M445" s="325" t="s">
        <v>64</v>
      </c>
      <c r="N445" s="326"/>
      <c r="O445" s="326"/>
      <c r="P445" s="326"/>
      <c r="Q445" s="326"/>
      <c r="R445" s="326"/>
      <c r="S445" s="327"/>
      <c r="T445" s="38" t="s">
        <v>65</v>
      </c>
      <c r="U445" s="313">
        <f>IFERROR(U443/H443,"0")+IFERROR(U444/H444,"0")</f>
        <v>5</v>
      </c>
      <c r="V445" s="313">
        <f>IFERROR(V443/H443,"0")+IFERROR(V444/H444,"0")</f>
        <v>5</v>
      </c>
      <c r="W445" s="313">
        <f>IFERROR(IF(W443="",0,W443),"0")+IFERROR(IF(W444="",0,W444),"0")</f>
        <v>0.10874999999999999</v>
      </c>
      <c r="X445" s="314"/>
      <c r="Y445" s="314"/>
    </row>
    <row r="446" spans="1:52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7"/>
      <c r="M446" s="325" t="s">
        <v>64</v>
      </c>
      <c r="N446" s="326"/>
      <c r="O446" s="326"/>
      <c r="P446" s="326"/>
      <c r="Q446" s="326"/>
      <c r="R446" s="326"/>
      <c r="S446" s="327"/>
      <c r="T446" s="38" t="s">
        <v>63</v>
      </c>
      <c r="U446" s="313">
        <f>IFERROR(SUM(U443:U444),"0")</f>
        <v>60</v>
      </c>
      <c r="V446" s="313">
        <f>IFERROR(SUM(V443:V444),"0")</f>
        <v>60</v>
      </c>
      <c r="W446" s="38"/>
      <c r="X446" s="314"/>
      <c r="Y446" s="314"/>
    </row>
    <row r="447" spans="1:52" ht="14.25" customHeight="1" x14ac:dyDescent="0.25">
      <c r="A447" s="328" t="s">
        <v>93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1">
        <v>4640242180526</v>
      </c>
      <c r="E448" s="320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2" t="s">
        <v>597</v>
      </c>
      <c r="N448" s="319"/>
      <c r="O448" s="319"/>
      <c r="P448" s="319"/>
      <c r="Q448" s="320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1">
        <v>4640242180519</v>
      </c>
      <c r="E449" s="320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1" t="s">
        <v>600</v>
      </c>
      <c r="N449" s="319"/>
      <c r="O449" s="319"/>
      <c r="P449" s="319"/>
      <c r="Q449" s="320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1">
        <v>4680115881112</v>
      </c>
      <c r="E450" s="320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19"/>
      <c r="O450" s="319"/>
      <c r="P450" s="319"/>
      <c r="Q450" s="320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5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7"/>
      <c r="M451" s="325" t="s">
        <v>64</v>
      </c>
      <c r="N451" s="326"/>
      <c r="O451" s="326"/>
      <c r="P451" s="326"/>
      <c r="Q451" s="326"/>
      <c r="R451" s="326"/>
      <c r="S451" s="327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7"/>
      <c r="M452" s="325" t="s">
        <v>64</v>
      </c>
      <c r="N452" s="326"/>
      <c r="O452" s="326"/>
      <c r="P452" s="326"/>
      <c r="Q452" s="326"/>
      <c r="R452" s="326"/>
      <c r="S452" s="327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28" t="s">
        <v>59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1">
        <v>4680115881167</v>
      </c>
      <c r="E454" s="320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8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19"/>
      <c r="O454" s="319"/>
      <c r="P454" s="319"/>
      <c r="Q454" s="320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1">
        <v>4640242180595</v>
      </c>
      <c r="E455" s="320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9" t="s">
        <v>606</v>
      </c>
      <c r="N455" s="319"/>
      <c r="O455" s="319"/>
      <c r="P455" s="319"/>
      <c r="Q455" s="320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x14ac:dyDescent="0.2">
      <c r="A456" s="315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7"/>
      <c r="M456" s="325" t="s">
        <v>64</v>
      </c>
      <c r="N456" s="326"/>
      <c r="O456" s="326"/>
      <c r="P456" s="326"/>
      <c r="Q456" s="326"/>
      <c r="R456" s="326"/>
      <c r="S456" s="327"/>
      <c r="T456" s="38" t="s">
        <v>65</v>
      </c>
      <c r="U456" s="313">
        <f>IFERROR(U454/H454,"0")+IFERROR(U455/H455,"0")</f>
        <v>0</v>
      </c>
      <c r="V456" s="313">
        <f>IFERROR(V454/H454,"0")+IFERROR(V455/H455,"0")</f>
        <v>0</v>
      </c>
      <c r="W456" s="313">
        <f>IFERROR(IF(W454="",0,W454),"0")+IFERROR(IF(W455="",0,W455),"0")</f>
        <v>0</v>
      </c>
      <c r="X456" s="314"/>
      <c r="Y456" s="314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7"/>
      <c r="M457" s="325" t="s">
        <v>64</v>
      </c>
      <c r="N457" s="326"/>
      <c r="O457" s="326"/>
      <c r="P457" s="326"/>
      <c r="Q457" s="326"/>
      <c r="R457" s="326"/>
      <c r="S457" s="327"/>
      <c r="T457" s="38" t="s">
        <v>63</v>
      </c>
      <c r="U457" s="313">
        <f>IFERROR(SUM(U454:U455),"0")</f>
        <v>0</v>
      </c>
      <c r="V457" s="313">
        <f>IFERROR(SUM(V454:V455),"0")</f>
        <v>0</v>
      </c>
      <c r="W457" s="38"/>
      <c r="X457" s="314"/>
      <c r="Y457" s="314"/>
    </row>
    <row r="458" spans="1:52" ht="14.25" customHeight="1" x14ac:dyDescent="0.25">
      <c r="A458" s="328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21">
        <v>4680115881068</v>
      </c>
      <c r="E459" s="320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34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19"/>
      <c r="O459" s="319"/>
      <c r="P459" s="319"/>
      <c r="Q459" s="320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21">
        <v>4680115881075</v>
      </c>
      <c r="E460" s="320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37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19"/>
      <c r="O460" s="319"/>
      <c r="P460" s="319"/>
      <c r="Q460" s="320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15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7"/>
      <c r="M461" s="325" t="s">
        <v>64</v>
      </c>
      <c r="N461" s="326"/>
      <c r="O461" s="326"/>
      <c r="P461" s="326"/>
      <c r="Q461" s="326"/>
      <c r="R461" s="326"/>
      <c r="S461" s="327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25" t="s">
        <v>64</v>
      </c>
      <c r="N462" s="326"/>
      <c r="O462" s="326"/>
      <c r="P462" s="326"/>
      <c r="Q462" s="326"/>
      <c r="R462" s="326"/>
      <c r="S462" s="327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79" t="s">
        <v>611</v>
      </c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16"/>
      <c r="N463" s="316"/>
      <c r="O463" s="316"/>
      <c r="P463" s="316"/>
      <c r="Q463" s="316"/>
      <c r="R463" s="316"/>
      <c r="S463" s="316"/>
      <c r="T463" s="316"/>
      <c r="U463" s="316"/>
      <c r="V463" s="316"/>
      <c r="W463" s="316"/>
      <c r="X463" s="307"/>
      <c r="Y463" s="307"/>
    </row>
    <row r="464" spans="1:52" ht="14.25" customHeight="1" x14ac:dyDescent="0.25">
      <c r="A464" s="328" t="s">
        <v>59</v>
      </c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16"/>
      <c r="N464" s="316"/>
      <c r="O464" s="316"/>
      <c r="P464" s="316"/>
      <c r="Q464" s="316"/>
      <c r="R464" s="316"/>
      <c r="S464" s="316"/>
      <c r="T464" s="316"/>
      <c r="U464" s="316"/>
      <c r="V464" s="316"/>
      <c r="W464" s="316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21">
        <v>4680115880856</v>
      </c>
      <c r="E465" s="320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42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19"/>
      <c r="O465" s="319"/>
      <c r="P465" s="319"/>
      <c r="Q465" s="320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15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25" t="s">
        <v>64</v>
      </c>
      <c r="N466" s="326"/>
      <c r="O466" s="326"/>
      <c r="P466" s="326"/>
      <c r="Q466" s="326"/>
      <c r="R466" s="326"/>
      <c r="S466" s="327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25" t="s">
        <v>64</v>
      </c>
      <c r="N467" s="326"/>
      <c r="O467" s="326"/>
      <c r="P467" s="326"/>
      <c r="Q467" s="326"/>
      <c r="R467" s="326"/>
      <c r="S467" s="327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28" t="s">
        <v>66</v>
      </c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16"/>
      <c r="M468" s="316"/>
      <c r="N468" s="316"/>
      <c r="O468" s="316"/>
      <c r="P468" s="316"/>
      <c r="Q468" s="316"/>
      <c r="R468" s="316"/>
      <c r="S468" s="316"/>
      <c r="T468" s="316"/>
      <c r="U468" s="316"/>
      <c r="V468" s="316"/>
      <c r="W468" s="316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21">
        <v>4680115880870</v>
      </c>
      <c r="E469" s="320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58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19"/>
      <c r="O469" s="319"/>
      <c r="P469" s="319"/>
      <c r="Q469" s="320"/>
      <c r="R469" s="35"/>
      <c r="S469" s="35"/>
      <c r="T469" s="36" t="s">
        <v>63</v>
      </c>
      <c r="U469" s="311">
        <v>0</v>
      </c>
      <c r="V469" s="312">
        <f>IFERROR(IF(U469="",0,CEILING((U469/$H469),1)*$H469),"")</f>
        <v>0</v>
      </c>
      <c r="W469" s="37" t="str">
        <f>IFERROR(IF(V469=0,"",ROUNDUP(V469/H469,0)*0.02175),"")</f>
        <v/>
      </c>
      <c r="X469" s="57"/>
      <c r="Y469" s="58"/>
      <c r="AC469" s="59"/>
      <c r="AZ469" s="304" t="s">
        <v>1</v>
      </c>
    </row>
    <row r="470" spans="1:52" x14ac:dyDescent="0.2">
      <c r="A470" s="315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17"/>
      <c r="M470" s="325" t="s">
        <v>64</v>
      </c>
      <c r="N470" s="326"/>
      <c r="O470" s="326"/>
      <c r="P470" s="326"/>
      <c r="Q470" s="326"/>
      <c r="R470" s="326"/>
      <c r="S470" s="327"/>
      <c r="T470" s="38" t="s">
        <v>65</v>
      </c>
      <c r="U470" s="313">
        <f>IFERROR(U469/H469,"0")</f>
        <v>0</v>
      </c>
      <c r="V470" s="313">
        <f>IFERROR(V469/H469,"0")</f>
        <v>0</v>
      </c>
      <c r="W470" s="313">
        <f>IFERROR(IF(W469="",0,W469),"0")</f>
        <v>0</v>
      </c>
      <c r="X470" s="314"/>
      <c r="Y470" s="314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17"/>
      <c r="M471" s="325" t="s">
        <v>64</v>
      </c>
      <c r="N471" s="326"/>
      <c r="O471" s="326"/>
      <c r="P471" s="326"/>
      <c r="Q471" s="326"/>
      <c r="R471" s="326"/>
      <c r="S471" s="327"/>
      <c r="T471" s="38" t="s">
        <v>63</v>
      </c>
      <c r="U471" s="313">
        <f>IFERROR(SUM(U469:U469),"0")</f>
        <v>0</v>
      </c>
      <c r="V471" s="313">
        <f>IFERROR(SUM(V469:V469),"0")</f>
        <v>0</v>
      </c>
      <c r="W471" s="38"/>
      <c r="X471" s="314"/>
      <c r="Y471" s="314"/>
    </row>
    <row r="472" spans="1:52" ht="15" customHeight="1" x14ac:dyDescent="0.2">
      <c r="A472" s="42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56"/>
      <c r="M472" s="399" t="s">
        <v>616</v>
      </c>
      <c r="N472" s="323"/>
      <c r="O472" s="323"/>
      <c r="P472" s="323"/>
      <c r="Q472" s="323"/>
      <c r="R472" s="323"/>
      <c r="S472" s="324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60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60</v>
      </c>
      <c r="W472" s="38"/>
      <c r="X472" s="314"/>
      <c r="Y472" s="314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56"/>
      <c r="M473" s="399" t="s">
        <v>617</v>
      </c>
      <c r="N473" s="323"/>
      <c r="O473" s="323"/>
      <c r="P473" s="323"/>
      <c r="Q473" s="323"/>
      <c r="R473" s="323"/>
      <c r="S473" s="324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62.400000000000006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62.400000000000006</v>
      </c>
      <c r="W473" s="38"/>
      <c r="X473" s="314"/>
      <c r="Y473" s="314"/>
    </row>
    <row r="474" spans="1:52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56"/>
      <c r="M474" s="399" t="s">
        <v>618</v>
      </c>
      <c r="N474" s="323"/>
      <c r="O474" s="323"/>
      <c r="P474" s="323"/>
      <c r="Q474" s="323"/>
      <c r="R474" s="323"/>
      <c r="S474" s="324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1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1</v>
      </c>
      <c r="W474" s="38"/>
      <c r="X474" s="314"/>
      <c r="Y474" s="314"/>
    </row>
    <row r="475" spans="1:52" x14ac:dyDescent="0.2">
      <c r="A475" s="316"/>
      <c r="B475" s="316"/>
      <c r="C475" s="316"/>
      <c r="D475" s="316"/>
      <c r="E475" s="316"/>
      <c r="F475" s="316"/>
      <c r="G475" s="316"/>
      <c r="H475" s="316"/>
      <c r="I475" s="316"/>
      <c r="J475" s="316"/>
      <c r="K475" s="316"/>
      <c r="L475" s="356"/>
      <c r="M475" s="399" t="s">
        <v>620</v>
      </c>
      <c r="N475" s="323"/>
      <c r="O475" s="323"/>
      <c r="P475" s="323"/>
      <c r="Q475" s="323"/>
      <c r="R475" s="323"/>
      <c r="S475" s="324"/>
      <c r="T475" s="38" t="s">
        <v>63</v>
      </c>
      <c r="U475" s="313">
        <f>GrossWeightTotal+PalletQtyTotal*25</f>
        <v>87.4</v>
      </c>
      <c r="V475" s="313">
        <f>GrossWeightTotalR+PalletQtyTotalR*25</f>
        <v>87.4</v>
      </c>
      <c r="W475" s="38"/>
      <c r="X475" s="314"/>
      <c r="Y475" s="314"/>
    </row>
    <row r="476" spans="1:52" x14ac:dyDescent="0.2">
      <c r="A476" s="316"/>
      <c r="B476" s="316"/>
      <c r="C476" s="316"/>
      <c r="D476" s="316"/>
      <c r="E476" s="316"/>
      <c r="F476" s="316"/>
      <c r="G476" s="316"/>
      <c r="H476" s="316"/>
      <c r="I476" s="316"/>
      <c r="J476" s="316"/>
      <c r="K476" s="316"/>
      <c r="L476" s="356"/>
      <c r="M476" s="399" t="s">
        <v>621</v>
      </c>
      <c r="N476" s="323"/>
      <c r="O476" s="323"/>
      <c r="P476" s="323"/>
      <c r="Q476" s="323"/>
      <c r="R476" s="323"/>
      <c r="S476" s="324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5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5</v>
      </c>
      <c r="W476" s="38"/>
      <c r="X476" s="314"/>
      <c r="Y476" s="314"/>
    </row>
    <row r="477" spans="1:52" ht="14.25" customHeight="1" x14ac:dyDescent="0.2">
      <c r="A477" s="316"/>
      <c r="B477" s="316"/>
      <c r="C477" s="316"/>
      <c r="D477" s="316"/>
      <c r="E477" s="316"/>
      <c r="F477" s="316"/>
      <c r="G477" s="316"/>
      <c r="H477" s="316"/>
      <c r="I477" s="316"/>
      <c r="J477" s="316"/>
      <c r="K477" s="316"/>
      <c r="L477" s="356"/>
      <c r="M477" s="399" t="s">
        <v>622</v>
      </c>
      <c r="N477" s="323"/>
      <c r="O477" s="323"/>
      <c r="P477" s="323"/>
      <c r="Q477" s="323"/>
      <c r="R477" s="323"/>
      <c r="S477" s="324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0.10874999999999999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334" t="s">
        <v>91</v>
      </c>
      <c r="D479" s="546"/>
      <c r="E479" s="546"/>
      <c r="F479" s="498"/>
      <c r="G479" s="334" t="s">
        <v>233</v>
      </c>
      <c r="H479" s="546"/>
      <c r="I479" s="546"/>
      <c r="J479" s="546"/>
      <c r="K479" s="546"/>
      <c r="L479" s="498"/>
      <c r="M479" s="334" t="s">
        <v>423</v>
      </c>
      <c r="N479" s="498"/>
      <c r="O479" s="334" t="s">
        <v>470</v>
      </c>
      <c r="P479" s="498"/>
      <c r="Q479" s="305" t="s">
        <v>547</v>
      </c>
      <c r="R479" s="334" t="s">
        <v>589</v>
      </c>
      <c r="S479" s="498"/>
      <c r="T479" s="1"/>
      <c r="Y479" s="53"/>
      <c r="AB479" s="1"/>
    </row>
    <row r="480" spans="1:52" ht="14.25" customHeight="1" thickTop="1" x14ac:dyDescent="0.2">
      <c r="A480" s="441" t="s">
        <v>625</v>
      </c>
      <c r="B480" s="334" t="s">
        <v>58</v>
      </c>
      <c r="C480" s="334" t="s">
        <v>92</v>
      </c>
      <c r="D480" s="334" t="s">
        <v>99</v>
      </c>
      <c r="E480" s="334" t="s">
        <v>91</v>
      </c>
      <c r="F480" s="334" t="s">
        <v>224</v>
      </c>
      <c r="G480" s="334" t="s">
        <v>234</v>
      </c>
      <c r="H480" s="334" t="s">
        <v>241</v>
      </c>
      <c r="I480" s="334" t="s">
        <v>258</v>
      </c>
      <c r="J480" s="334" t="s">
        <v>318</v>
      </c>
      <c r="K480" s="334" t="s">
        <v>391</v>
      </c>
      <c r="L480" s="334" t="s">
        <v>409</v>
      </c>
      <c r="M480" s="334" t="s">
        <v>424</v>
      </c>
      <c r="N480" s="334" t="s">
        <v>447</v>
      </c>
      <c r="O480" s="334" t="s">
        <v>471</v>
      </c>
      <c r="P480" s="334" t="s">
        <v>523</v>
      </c>
      <c r="Q480" s="334" t="s">
        <v>547</v>
      </c>
      <c r="R480" s="334" t="s">
        <v>590</v>
      </c>
      <c r="S480" s="334" t="s">
        <v>611</v>
      </c>
      <c r="T480" s="1"/>
      <c r="Y480" s="53"/>
      <c r="AB480" s="1"/>
    </row>
    <row r="481" spans="1:28" ht="13.5" customHeight="1" thickBot="1" x14ac:dyDescent="0.25">
      <c r="A481" s="442"/>
      <c r="B481" s="335"/>
      <c r="C481" s="335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0</v>
      </c>
      <c r="D482" s="47">
        <f>IFERROR(V55*1,"0")+IFERROR(V56*1,"0")+IFERROR(V57*1,"0")+IFERROR(V58*1,"0")</f>
        <v>0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82" s="47">
        <f>IFERROR(V127*1,"0")+IFERROR(V128*1,"0")+IFERROR(V129*1,"0")+IFERROR(V130*1,"0")</f>
        <v>0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0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82" s="47">
        <f>IFERROR(V256*1,"0")+IFERROR(V257*1,"0")+IFERROR(V258*1,"0")+IFERROR(V259*1,"0")+IFERROR(V260*1,"0")+IFERROR(V261*1,"0")+IFERROR(V262*1,"0")+IFERROR(V266*1,"0")+IFERROR(V267*1,"0")</f>
        <v>0</v>
      </c>
      <c r="L482" s="47">
        <f>IFERROR(V272*1,"0")+IFERROR(V276*1,"0")+IFERROR(V277*1,"0")+IFERROR(V278*1,"0")+IFERROR(V282*1,"0")+IFERROR(V286*1,"0")</f>
        <v>0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82" s="47">
        <f>IFERROR(V443*1,"0")+IFERROR(V444*1,"0")+IFERROR(V448*1,"0")+IFERROR(V449*1,"0")+IFERROR(V450*1,"0")+IFERROR(V454*1,"0")+IFERROR(V455*1,"0")+IFERROR(V459*1,"0")+IFERROR(V460*1,"0")</f>
        <v>60</v>
      </c>
      <c r="S482" s="47">
        <f>IFERROR(V465*1,"0")+IFERROR(V469*1,"0")</f>
        <v>0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D121:E121"/>
    <mergeCell ref="M268:S268"/>
    <mergeCell ref="M179:Q179"/>
    <mergeCell ref="A126:W126"/>
    <mergeCell ref="A433:L434"/>
    <mergeCell ref="M397:S397"/>
    <mergeCell ref="M360:S360"/>
    <mergeCell ref="D173:E173"/>
    <mergeCell ref="A117:W117"/>
    <mergeCell ref="M139:S139"/>
    <mergeCell ref="M310:S310"/>
    <mergeCell ref="D250:E250"/>
    <mergeCell ref="D110:E110"/>
    <mergeCell ref="D286:E286"/>
    <mergeCell ref="M224:Q224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42:W42"/>
    <mergeCell ref="D17:E18"/>
    <mergeCell ref="A53:W53"/>
    <mergeCell ref="V17:V18"/>
    <mergeCell ref="X17:X18"/>
    <mergeCell ref="D50:E50"/>
    <mergeCell ref="A19:W19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249:Q249"/>
    <mergeCell ref="M288:S288"/>
    <mergeCell ref="M347:Q347"/>
    <mergeCell ref="D342:E342"/>
    <mergeCell ref="D336:E336"/>
    <mergeCell ref="M204:Q204"/>
    <mergeCell ref="M375:Q375"/>
    <mergeCell ref="M356:Q356"/>
    <mergeCell ref="M427:Q427"/>
    <mergeCell ref="A419:L420"/>
    <mergeCell ref="M479:N479"/>
    <mergeCell ref="M343:Q343"/>
    <mergeCell ref="O479:P479"/>
    <mergeCell ref="A265:W265"/>
    <mergeCell ref="D262:E262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M185:Q185"/>
    <mergeCell ref="D29:E29"/>
    <mergeCell ref="M122:Q122"/>
    <mergeCell ref="M43:Q43"/>
    <mergeCell ref="A12:K12"/>
    <mergeCell ref="M77:Q77"/>
    <mergeCell ref="N10:O10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M69:Q69"/>
    <mergeCell ref="D76:E76"/>
    <mergeCell ref="A14:K14"/>
    <mergeCell ref="A47:W47"/>
    <mergeCell ref="A139:L140"/>
    <mergeCell ref="M72:Q72"/>
    <mergeCell ref="A134:W134"/>
    <mergeCell ref="M80:S80"/>
    <mergeCell ref="M87:Q87"/>
    <mergeCell ref="M151:S151"/>
    <mergeCell ref="M193:Q193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M351:Q351"/>
    <mergeCell ref="D228:E228"/>
    <mergeCell ref="M422:Q422"/>
    <mergeCell ref="A309:L310"/>
    <mergeCell ref="D404:E404"/>
    <mergeCell ref="M353:Q353"/>
    <mergeCell ref="G480:G481"/>
    <mergeCell ref="M430:Q430"/>
    <mergeCell ref="M319:Q319"/>
    <mergeCell ref="M417:Q417"/>
    <mergeCell ref="A339:W339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M424:S424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A458:W458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D35:E35"/>
    <mergeCell ref="R17:S17"/>
    <mergeCell ref="M33:S33"/>
    <mergeCell ref="D318:E318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S11:T11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D200:E200"/>
    <mergeCell ref="M187:Q187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26:Q26"/>
    <mergeCell ref="M97:Q97"/>
    <mergeCell ref="D8:K8"/>
    <mergeCell ref="M246:S246"/>
    <mergeCell ref="M162:S162"/>
    <mergeCell ref="A300:L301"/>
    <mergeCell ref="M212:Q212"/>
    <mergeCell ref="A387:L388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M327:S327"/>
    <mergeCell ref="D267:E267"/>
    <mergeCell ref="D359:E359"/>
    <mergeCell ref="H17:H18"/>
    <mergeCell ref="D204:E204"/>
    <mergeCell ref="M94:Q94"/>
    <mergeCell ref="A271:W271"/>
    <mergeCell ref="D296:E296"/>
    <mergeCell ref="M237:Q237"/>
    <mergeCell ref="M31:Q31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D176:E176"/>
    <mergeCell ref="D347:E347"/>
    <mergeCell ref="D114:E114"/>
    <mergeCell ref="M101:Q101"/>
    <mergeCell ref="D64:E64"/>
    <mergeCell ref="M76:Q76"/>
    <mergeCell ref="M209:Q209"/>
    <mergeCell ref="D75:E75"/>
    <mergeCell ref="D206:E206"/>
    <mergeCell ref="A287:L288"/>
    <mergeCell ref="D194:E194"/>
    <mergeCell ref="M108:Q108"/>
    <mergeCell ref="M226:S226"/>
    <mergeCell ref="M170:S170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M443:Q443"/>
    <mergeCell ref="D412:E412"/>
    <mergeCell ref="M456:S456"/>
    <mergeCell ref="A441:W441"/>
    <mergeCell ref="S480:S481"/>
    <mergeCell ref="A383:W383"/>
    <mergeCell ref="D465:E465"/>
    <mergeCell ref="B480:B481"/>
    <mergeCell ref="D427:E427"/>
    <mergeCell ref="M467:S467"/>
    <mergeCell ref="D415:E415"/>
    <mergeCell ref="M448:Q448"/>
    <mergeCell ref="M462:S462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M150:Q1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A62:W62"/>
    <mergeCell ref="M63:Q63"/>
    <mergeCell ref="M50:Q50"/>
    <mergeCell ref="M92:Q92"/>
    <mergeCell ref="M229:Q229"/>
    <mergeCell ref="M241:S241"/>
    <mergeCell ref="M157:S157"/>
    <mergeCell ref="D212:E212"/>
    <mergeCell ref="D146:E146"/>
    <mergeCell ref="M258:Q258"/>
    <mergeCell ref="A240:L241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432:Q432"/>
    <mergeCell ref="M394:Q394"/>
    <mergeCell ref="M450:Q450"/>
    <mergeCell ref="A409:W409"/>
    <mergeCell ref="M457:S457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N6:O6"/>
    <mergeCell ref="D63:E63"/>
    <mergeCell ref="D330:E330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A328:W328"/>
    <mergeCell ref="T17:T18"/>
    <mergeCell ref="M381:S381"/>
    <mergeCell ref="A344:L345"/>
    <mergeCell ref="M260:Q260"/>
    <mergeCell ref="D96:E96"/>
    <mergeCell ref="M276:Q276"/>
    <mergeCell ref="M274:S274"/>
    <mergeCell ref="A337:L338"/>
    <mergeCell ref="A25:W25"/>
    <mergeCell ref="D93:E93"/>
    <mergeCell ref="M206:Q206"/>
    <mergeCell ref="M213:Q213"/>
    <mergeCell ref="D391:E391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M129:Q129"/>
    <mergeCell ref="M395:Q395"/>
    <mergeCell ref="A405:L406"/>
    <mergeCell ref="M387:S387"/>
    <mergeCell ref="D385:E385"/>
    <mergeCell ref="D211:E211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32:S32"/>
    <mergeCell ref="M103:S103"/>
    <mergeCell ref="D356:E356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02:S402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M234:S234"/>
    <mergeCell ref="M405:S405"/>
    <mergeCell ref="B17:B18"/>
    <mergeCell ref="M180:Q180"/>
    <mergeCell ref="D258:E258"/>
    <mergeCell ref="A59:L60"/>
    <mergeCell ref="M444:Q444"/>
    <mergeCell ref="M300:S300"/>
    <mergeCell ref="D28:E28"/>
    <mergeCell ref="D122:E122"/>
    <mergeCell ref="A341:W341"/>
    <mergeCell ref="D224:E224"/>
    <mergeCell ref="M398:S39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2023-10-26T09:11:54Z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