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W459" i="1" s="1"/>
  <c r="N457" i="1"/>
  <c r="V455" i="1"/>
  <c r="W454" i="1"/>
  <c r="V454" i="1"/>
  <c r="X453" i="1"/>
  <c r="X454" i="1" s="1"/>
  <c r="W453" i="1"/>
  <c r="N453" i="1"/>
  <c r="V450" i="1"/>
  <c r="V449" i="1"/>
  <c r="W448" i="1"/>
  <c r="X447" i="1"/>
  <c r="W447" i="1"/>
  <c r="V445" i="1"/>
  <c r="V444" i="1"/>
  <c r="W443" i="1"/>
  <c r="W442" i="1"/>
  <c r="W440" i="1"/>
  <c r="V440" i="1"/>
  <c r="W439" i="1"/>
  <c r="V439" i="1"/>
  <c r="X438" i="1"/>
  <c r="W438" i="1"/>
  <c r="X437" i="1"/>
  <c r="X439" i="1" s="1"/>
  <c r="W437" i="1"/>
  <c r="V435" i="1"/>
  <c r="X434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X408" i="1" s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X387" i="1"/>
  <c r="W387" i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W371" i="1"/>
  <c r="V371" i="1"/>
  <c r="V370" i="1"/>
  <c r="X369" i="1"/>
  <c r="X370" i="1" s="1"/>
  <c r="W369" i="1"/>
  <c r="W370" i="1" s="1"/>
  <c r="N369" i="1"/>
  <c r="V367" i="1"/>
  <c r="V366" i="1"/>
  <c r="W365" i="1"/>
  <c r="X365" i="1" s="1"/>
  <c r="N365" i="1"/>
  <c r="W364" i="1"/>
  <c r="W367" i="1" s="1"/>
  <c r="N364" i="1"/>
  <c r="W363" i="1"/>
  <c r="X363" i="1" s="1"/>
  <c r="N363" i="1"/>
  <c r="X362" i="1"/>
  <c r="W362" i="1"/>
  <c r="N362" i="1"/>
  <c r="V360" i="1"/>
  <c r="W359" i="1"/>
  <c r="V359" i="1"/>
  <c r="X358" i="1"/>
  <c r="W358" i="1"/>
  <c r="X357" i="1"/>
  <c r="W357" i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X341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X323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W312" i="1" s="1"/>
  <c r="N311" i="1"/>
  <c r="V309" i="1"/>
  <c r="V308" i="1"/>
  <c r="W307" i="1"/>
  <c r="W308" i="1" s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N294" i="1"/>
  <c r="X293" i="1"/>
  <c r="W293" i="1"/>
  <c r="N293" i="1"/>
  <c r="W292" i="1"/>
  <c r="X292" i="1" s="1"/>
  <c r="N292" i="1"/>
  <c r="X291" i="1"/>
  <c r="W291" i="1"/>
  <c r="N291" i="1"/>
  <c r="V287" i="1"/>
  <c r="V286" i="1"/>
  <c r="W285" i="1"/>
  <c r="N285" i="1"/>
  <c r="V283" i="1"/>
  <c r="W282" i="1"/>
  <c r="V282" i="1"/>
  <c r="W281" i="1"/>
  <c r="W283" i="1" s="1"/>
  <c r="N281" i="1"/>
  <c r="V279" i="1"/>
  <c r="V278" i="1"/>
  <c r="W277" i="1"/>
  <c r="X277" i="1" s="1"/>
  <c r="X276" i="1"/>
  <c r="W276" i="1"/>
  <c r="N276" i="1"/>
  <c r="W275" i="1"/>
  <c r="W279" i="1" s="1"/>
  <c r="N275" i="1"/>
  <c r="V273" i="1"/>
  <c r="V272" i="1"/>
  <c r="W271" i="1"/>
  <c r="W272" i="1" s="1"/>
  <c r="N271" i="1"/>
  <c r="W268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W257" i="1"/>
  <c r="X257" i="1" s="1"/>
  <c r="N257" i="1"/>
  <c r="X256" i="1"/>
  <c r="W256" i="1"/>
  <c r="N256" i="1"/>
  <c r="W255" i="1"/>
  <c r="N255" i="1"/>
  <c r="V252" i="1"/>
  <c r="V251" i="1"/>
  <c r="X250" i="1"/>
  <c r="W250" i="1"/>
  <c r="N250" i="1"/>
  <c r="W249" i="1"/>
  <c r="X249" i="1" s="1"/>
  <c r="N249" i="1"/>
  <c r="W248" i="1"/>
  <c r="N248" i="1"/>
  <c r="W246" i="1"/>
  <c r="V246" i="1"/>
  <c r="W245" i="1"/>
  <c r="V245" i="1"/>
  <c r="W244" i="1"/>
  <c r="X244" i="1" s="1"/>
  <c r="N244" i="1"/>
  <c r="X243" i="1"/>
  <c r="W243" i="1"/>
  <c r="W242" i="1"/>
  <c r="X242" i="1" s="1"/>
  <c r="X245" i="1" s="1"/>
  <c r="V240" i="1"/>
  <c r="V239" i="1"/>
  <c r="W238" i="1"/>
  <c r="N238" i="1"/>
  <c r="X237" i="1"/>
  <c r="W237" i="1"/>
  <c r="N237" i="1"/>
  <c r="W236" i="1"/>
  <c r="X236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N226" i="1"/>
  <c r="V224" i="1"/>
  <c r="V223" i="1"/>
  <c r="W222" i="1"/>
  <c r="N222" i="1"/>
  <c r="X221" i="1"/>
  <c r="W221" i="1"/>
  <c r="N221" i="1"/>
  <c r="W220" i="1"/>
  <c r="X220" i="1" s="1"/>
  <c r="N220" i="1"/>
  <c r="X219" i="1"/>
  <c r="W219" i="1"/>
  <c r="N219" i="1"/>
  <c r="V217" i="1"/>
  <c r="V216" i="1"/>
  <c r="X215" i="1"/>
  <c r="X216" i="1" s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X212" i="1" s="1"/>
  <c r="W199" i="1"/>
  <c r="W212" i="1" s="1"/>
  <c r="N199" i="1"/>
  <c r="W198" i="1"/>
  <c r="X198" i="1" s="1"/>
  <c r="N198" i="1"/>
  <c r="X197" i="1"/>
  <c r="W197" i="1"/>
  <c r="N197" i="1"/>
  <c r="W194" i="1"/>
  <c r="V194" i="1"/>
  <c r="V193" i="1"/>
  <c r="X192" i="1"/>
  <c r="W192" i="1"/>
  <c r="N192" i="1"/>
  <c r="W191" i="1"/>
  <c r="N191" i="1"/>
  <c r="V189" i="1"/>
  <c r="V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X173" i="1"/>
  <c r="X188" i="1" s="1"/>
  <c r="W173" i="1"/>
  <c r="X172" i="1"/>
  <c r="W172" i="1"/>
  <c r="N172" i="1"/>
  <c r="V170" i="1"/>
  <c r="W169" i="1"/>
  <c r="V169" i="1"/>
  <c r="X168" i="1"/>
  <c r="W168" i="1"/>
  <c r="N168" i="1"/>
  <c r="X167" i="1"/>
  <c r="W167" i="1"/>
  <c r="N167" i="1"/>
  <c r="X166" i="1"/>
  <c r="W166" i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X136" i="1"/>
  <c r="X139" i="1" s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X116" i="1" s="1"/>
  <c r="W106" i="1"/>
  <c r="V104" i="1"/>
  <c r="V103" i="1"/>
  <c r="W102" i="1"/>
  <c r="X102" i="1" s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X90" i="1" s="1"/>
  <c r="W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N74" i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W80" i="1" s="1"/>
  <c r="X63" i="1"/>
  <c r="W63" i="1"/>
  <c r="V60" i="1"/>
  <c r="V59" i="1"/>
  <c r="X58" i="1"/>
  <c r="W58" i="1"/>
  <c r="X57" i="1"/>
  <c r="W57" i="1"/>
  <c r="N57" i="1"/>
  <c r="X56" i="1"/>
  <c r="W56" i="1"/>
  <c r="W55" i="1"/>
  <c r="D470" i="1" s="1"/>
  <c r="N55" i="1"/>
  <c r="V52" i="1"/>
  <c r="V51" i="1"/>
  <c r="W50" i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462" i="1" s="1"/>
  <c r="N29" i="1"/>
  <c r="W28" i="1"/>
  <c r="X28" i="1" s="1"/>
  <c r="N28" i="1"/>
  <c r="X27" i="1"/>
  <c r="W27" i="1"/>
  <c r="N27" i="1"/>
  <c r="X26" i="1"/>
  <c r="W26" i="1"/>
  <c r="N26" i="1"/>
  <c r="W24" i="1"/>
  <c r="V24" i="1"/>
  <c r="V460" i="1" s="1"/>
  <c r="V23" i="1"/>
  <c r="X22" i="1"/>
  <c r="X23" i="1" s="1"/>
  <c r="W22" i="1"/>
  <c r="W23" i="1" s="1"/>
  <c r="N22" i="1"/>
  <c r="H10" i="1"/>
  <c r="F10" i="1"/>
  <c r="H9" i="1"/>
  <c r="F9" i="1"/>
  <c r="A9" i="1"/>
  <c r="A10" i="1" s="1"/>
  <c r="D7" i="1"/>
  <c r="O6" i="1"/>
  <c r="N2" i="1"/>
  <c r="V464" i="1" l="1"/>
  <c r="X103" i="1"/>
  <c r="X294" i="1"/>
  <c r="X299" i="1" s="1"/>
  <c r="N470" i="1"/>
  <c r="X366" i="1"/>
  <c r="X29" i="1"/>
  <c r="X32" i="1" s="1"/>
  <c r="W32" i="1"/>
  <c r="W464" i="1" s="1"/>
  <c r="W52" i="1"/>
  <c r="X50" i="1"/>
  <c r="X51" i="1" s="1"/>
  <c r="W124" i="1"/>
  <c r="W189" i="1"/>
  <c r="X222" i="1"/>
  <c r="W224" i="1"/>
  <c r="X238" i="1"/>
  <c r="X239" i="1" s="1"/>
  <c r="W240" i="1"/>
  <c r="W304" i="1"/>
  <c r="X302" i="1"/>
  <c r="X304" i="1" s="1"/>
  <c r="W337" i="1"/>
  <c r="W336" i="1"/>
  <c r="X335" i="1"/>
  <c r="X336" i="1" s="1"/>
  <c r="W360" i="1"/>
  <c r="X443" i="1"/>
  <c r="W445" i="1"/>
  <c r="X64" i="1"/>
  <c r="X80" i="1" s="1"/>
  <c r="E470" i="1"/>
  <c r="W91" i="1"/>
  <c r="W152" i="1"/>
  <c r="W151" i="1"/>
  <c r="H470" i="1"/>
  <c r="X143" i="1"/>
  <c r="X151" i="1" s="1"/>
  <c r="W193" i="1"/>
  <c r="X191" i="1"/>
  <c r="X193" i="1" s="1"/>
  <c r="X223" i="1"/>
  <c r="W234" i="1"/>
  <c r="W252" i="1"/>
  <c r="W267" i="1"/>
  <c r="X265" i="1"/>
  <c r="X267" i="1" s="1"/>
  <c r="W299" i="1"/>
  <c r="O470" i="1"/>
  <c r="W321" i="1"/>
  <c r="W320" i="1"/>
  <c r="X316" i="1"/>
  <c r="X320" i="1" s="1"/>
  <c r="W423" i="1"/>
  <c r="X417" i="1"/>
  <c r="X422" i="1" s="1"/>
  <c r="W449" i="1"/>
  <c r="X448" i="1"/>
  <c r="X449" i="1" s="1"/>
  <c r="W81" i="1"/>
  <c r="W33" i="1"/>
  <c r="W51" i="1"/>
  <c r="W59" i="1"/>
  <c r="W60" i="1"/>
  <c r="X55" i="1"/>
  <c r="X59" i="1" s="1"/>
  <c r="W90" i="1"/>
  <c r="W116" i="1"/>
  <c r="X119" i="1"/>
  <c r="X124" i="1" s="1"/>
  <c r="G470" i="1"/>
  <c r="W139" i="1"/>
  <c r="W140" i="1"/>
  <c r="W188" i="1"/>
  <c r="W217" i="1"/>
  <c r="W216" i="1"/>
  <c r="W262" i="1"/>
  <c r="W287" i="1"/>
  <c r="W286" i="1"/>
  <c r="X285" i="1"/>
  <c r="X286" i="1" s="1"/>
  <c r="W305" i="1"/>
  <c r="X325" i="1"/>
  <c r="X343" i="1"/>
  <c r="W366" i="1"/>
  <c r="W390" i="1"/>
  <c r="M470" i="1"/>
  <c r="J9" i="1"/>
  <c r="C470" i="1"/>
  <c r="W104" i="1"/>
  <c r="W117" i="1"/>
  <c r="F470" i="1"/>
  <c r="W132" i="1"/>
  <c r="X169" i="1"/>
  <c r="W223" i="1"/>
  <c r="W239" i="1"/>
  <c r="W251" i="1"/>
  <c r="X248" i="1"/>
  <c r="X251" i="1" s="1"/>
  <c r="L470" i="1"/>
  <c r="W263" i="1"/>
  <c r="X275" i="1"/>
  <c r="X278" i="1" s="1"/>
  <c r="X281" i="1"/>
  <c r="X282" i="1" s="1"/>
  <c r="X311" i="1"/>
  <c r="X312" i="1" s="1"/>
  <c r="W313" i="1"/>
  <c r="X328" i="1"/>
  <c r="X332" i="1" s="1"/>
  <c r="X346" i="1"/>
  <c r="X359" i="1" s="1"/>
  <c r="X364" i="1"/>
  <c r="X390" i="1"/>
  <c r="W391" i="1"/>
  <c r="W409" i="1"/>
  <c r="W422" i="1"/>
  <c r="W435" i="1"/>
  <c r="W450" i="1"/>
  <c r="Q470" i="1"/>
  <c r="W278" i="1"/>
  <c r="B470" i="1"/>
  <c r="W461" i="1"/>
  <c r="W463" i="1" s="1"/>
  <c r="X128" i="1"/>
  <c r="X131" i="1" s="1"/>
  <c r="W131" i="1"/>
  <c r="W157" i="1"/>
  <c r="W158" i="1"/>
  <c r="W170" i="1"/>
  <c r="J470" i="1"/>
  <c r="W233" i="1"/>
  <c r="X226" i="1"/>
  <c r="X233" i="1" s="1"/>
  <c r="X255" i="1"/>
  <c r="X262" i="1" s="1"/>
  <c r="X271" i="1"/>
  <c r="X272" i="1" s="1"/>
  <c r="W273" i="1"/>
  <c r="W300" i="1"/>
  <c r="X307" i="1"/>
  <c r="X308" i="1" s="1"/>
  <c r="W309" i="1"/>
  <c r="W325" i="1"/>
  <c r="W326" i="1"/>
  <c r="P470" i="1"/>
  <c r="W343" i="1"/>
  <c r="W344" i="1"/>
  <c r="W428" i="1"/>
  <c r="X425" i="1"/>
  <c r="X427" i="1" s="1"/>
  <c r="S470" i="1"/>
  <c r="W434" i="1"/>
  <c r="W444" i="1"/>
  <c r="X442" i="1"/>
  <c r="X444" i="1" s="1"/>
  <c r="T470" i="1"/>
  <c r="W455" i="1"/>
  <c r="X457" i="1"/>
  <c r="X458" i="1" s="1"/>
  <c r="I470" i="1"/>
  <c r="R470" i="1"/>
  <c r="W213" i="1"/>
  <c r="W460" i="1" l="1"/>
  <c r="X465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<sst xmlns="http://schemas.openxmlformats.org/spreadsheetml/2006/main" count="1923" uniqueCount="651">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</sst>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45230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Вторник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70</v>
      </c>
      <c r="W49" s="306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45</v>
      </c>
      <c r="W50" s="306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23.148148148148145</v>
      </c>
      <c r="W51" s="307">
        <f>IFERROR(W49/H49,"0")+IFERROR(W50/H50,"0")</f>
        <v>24</v>
      </c>
      <c r="X51" s="307">
        <f>IFERROR(IF(X49="",0,X49),"0")+IFERROR(IF(X50="",0,X50),"0")</f>
        <v>0.28026000000000001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115</v>
      </c>
      <c r="W52" s="307">
        <f>IFERROR(SUM(W49:W50),"0")</f>
        <v>121.50000000000001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200</v>
      </c>
      <c r="W55" s="30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405</v>
      </c>
      <c r="W57" s="306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108.51851851851852</v>
      </c>
      <c r="W59" s="307">
        <f>IFERROR(W55/H55,"0")+IFERROR(W56/H56,"0")+IFERROR(W57/H57,"0")+IFERROR(W58/H58,"0")</f>
        <v>109</v>
      </c>
      <c r="X59" s="307">
        <f>IFERROR(IF(X55="",0,X55),"0")+IFERROR(IF(X56="",0,X56),"0")+IFERROR(IF(X57="",0,X57),"0")+IFERROR(IF(X58="",0,X58),"0")</f>
        <v>1.2565499999999998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605</v>
      </c>
      <c r="W60" s="307">
        <f>IFERROR(SUM(W55:W58),"0")</f>
        <v>610.20000000000005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20</v>
      </c>
      <c r="W64" s="306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500</v>
      </c>
      <c r="W66" s="306">
        <f t="shared" si="2"/>
        <v>507.6</v>
      </c>
      <c r="X66" s="36">
        <f>IFERROR(IF(W66=0,"",ROUNDUP(W66/H66,0)*0.02175),"")</f>
        <v>1.0222499999999999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35</v>
      </c>
      <c r="W68" s="306">
        <f t="shared" si="2"/>
        <v>36</v>
      </c>
      <c r="X68" s="36">
        <f>IFERROR(IF(W68=0,"",ROUNDUP(W68/H68,0)*0.00753),"")</f>
        <v>9.0359999999999996E-2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60</v>
      </c>
      <c r="W69" s="306">
        <f t="shared" si="2"/>
        <v>60</v>
      </c>
      <c r="X69" s="36">
        <f t="shared" ref="X69:X74" si="3">IFERROR(IF(W69=0,"",ROUNDUP(W69/H69,0)*0.00937),"")</f>
        <v>0.14055000000000001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270</v>
      </c>
      <c r="W74" s="306">
        <f t="shared" si="2"/>
        <v>270</v>
      </c>
      <c r="X74" s="36">
        <f t="shared" si="3"/>
        <v>0.56220000000000003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405</v>
      </c>
      <c r="W78" s="306">
        <f t="shared" si="2"/>
        <v>405</v>
      </c>
      <c r="X78" s="36">
        <f>IFERROR(IF(W78=0,"",ROUNDUP(W78/H78,0)*0.00937),"")</f>
        <v>0.84329999999999994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234.00793650793651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236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2.9196599999999995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1390</v>
      </c>
      <c r="W81" s="307">
        <f>IFERROR(SUM(W63:W79),"0")</f>
        <v>1409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17.5</v>
      </c>
      <c r="W101" s="306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17.5</v>
      </c>
      <c r="W104" s="307">
        <f>IFERROR(SUM(W93:W102),"0")</f>
        <v>19.599999999999998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100</v>
      </c>
      <c r="W107" s="306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60</v>
      </c>
      <c r="W108" s="306">
        <f t="shared" si="6"/>
        <v>64.8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66</v>
      </c>
      <c r="W110" s="306">
        <f t="shared" si="6"/>
        <v>66</v>
      </c>
      <c r="X110" s="36">
        <f>IFERROR(IF(W110=0,"",ROUNDUP(W110/H110,0)*0.00753),"")</f>
        <v>0.18825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450</v>
      </c>
      <c r="W111" s="306">
        <f t="shared" si="6"/>
        <v>450.90000000000003</v>
      </c>
      <c r="X111" s="36">
        <f>IFERROR(IF(W111=0,"",ROUNDUP(W111/H111,0)*0.00753),"")</f>
        <v>1.2575100000000001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15</v>
      </c>
      <c r="W114" s="306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215.97883597883597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217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1.9184099999999999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691</v>
      </c>
      <c r="W117" s="307">
        <f>IFERROR(SUM(W106:W115),"0")</f>
        <v>697.5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70</v>
      </c>
      <c r="W120" s="306">
        <f>IFERROR(IF(V120="",0,CEILING((V120/$H120),1)*$H120),"")</f>
        <v>72.899999999999991</v>
      </c>
      <c r="X120" s="36">
        <f>IFERROR(IF(W120=0,"",ROUNDUP(W120/H120,0)*0.02175),"")</f>
        <v>0.19574999999999998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8.6419753086419764</v>
      </c>
      <c r="W124" s="307">
        <f>IFERROR(W119/H119,"0")+IFERROR(W120/H120,"0")+IFERROR(W121/H121,"0")+IFERROR(W122/H122,"0")+IFERROR(W123/H123,"0")</f>
        <v>9</v>
      </c>
      <c r="X124" s="307">
        <f>IFERROR(IF(X119="",0,X119),"0")+IFERROR(IF(X120="",0,X120),"0")+IFERROR(IF(X121="",0,X121),"0")+IFERROR(IF(X122="",0,X122),"0")+IFERROR(IF(X123="",0,X123),"0")</f>
        <v>0.19574999999999998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70</v>
      </c>
      <c r="W125" s="307">
        <f>IFERROR(SUM(W119:W123),"0")</f>
        <v>72.899999999999991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250</v>
      </c>
      <c r="W128" s="306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225</v>
      </c>
      <c r="W130" s="306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114.19753086419753</v>
      </c>
      <c r="W131" s="307">
        <f>IFERROR(W128/H128,"0")+IFERROR(W129/H129,"0")+IFERROR(W130/H130,"0")</f>
        <v>115</v>
      </c>
      <c r="X131" s="307">
        <f>IFERROR(IF(X128="",0,X128),"0")+IFERROR(IF(X129="",0,X129),"0")+IFERROR(IF(X130="",0,X130),"0")</f>
        <v>1.3067699999999998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475</v>
      </c>
      <c r="W132" s="307">
        <f>IFERROR(SUM(W128:W130),"0")</f>
        <v>477.9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30</v>
      </c>
      <c r="W143" s="306">
        <f t="shared" ref="W143:W150" si="7">IFERROR(IF(V143="",0,CEILING((V143/$H143),1)*$H143),"")</f>
        <v>33.6</v>
      </c>
      <c r="X143" s="36">
        <f>IFERROR(IF(W143=0,"",ROUNDUP(W143/H143,0)*0.00753),"")</f>
        <v>6.0240000000000002E-2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20</v>
      </c>
      <c r="W144" s="306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100</v>
      </c>
      <c r="W145" s="306">
        <f t="shared" si="7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140</v>
      </c>
      <c r="W146" s="306">
        <f t="shared" si="7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87.5</v>
      </c>
      <c r="W148" s="306">
        <f t="shared" si="7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210</v>
      </c>
      <c r="W149" s="306">
        <f t="shared" si="7"/>
        <v>210</v>
      </c>
      <c r="X149" s="36">
        <f>IFERROR(IF(W149=0,"",ROUNDUP(W149/H149,0)*0.00502),"")</f>
        <v>0.502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244.04761904761904</v>
      </c>
      <c r="W151" s="307">
        <f>IFERROR(W143/H143,"0")+IFERROR(W144/H144,"0")+IFERROR(W145/H145,"0")+IFERROR(W146/H146,"0")+IFERROR(W147/H147,"0")+IFERROR(W148/H148,"0")+IFERROR(W149/H149,"0")+IFERROR(W150/H150,"0")</f>
        <v>246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1.3277900000000002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587.5</v>
      </c>
      <c r="W152" s="307">
        <f>IFERROR(SUM(W143:W150),"0")</f>
        <v>594.29999999999995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50</v>
      </c>
      <c r="W155" s="306">
        <f>IFERROR(IF(V155="",0,CEILING((V155/$H155),1)*$H155),"")</f>
        <v>54</v>
      </c>
      <c r="X155" s="36">
        <f>IFERROR(IF(W155=0,"",ROUNDUP(W155/H155,0)*0.02175),"")</f>
        <v>0.10874999999999999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4.6296296296296298</v>
      </c>
      <c r="W157" s="307">
        <f>IFERROR(W155/H155,"0")+IFERROR(W156/H156,"0")</f>
        <v>5</v>
      </c>
      <c r="X157" s="307">
        <f>IFERROR(IF(X155="",0,X155),"0")+IFERROR(IF(X156="",0,X156),"0")</f>
        <v>0.10874999999999999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50</v>
      </c>
      <c r="W158" s="307">
        <f>IFERROR(SUM(W155:W156),"0")</f>
        <v>54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20</v>
      </c>
      <c r="W160" s="306">
        <f>IFERROR(IF(V160="",0,CEILING((V160/$H160),1)*$H160),"")</f>
        <v>21.6</v>
      </c>
      <c r="X160" s="36">
        <f>IFERROR(IF(W160=0,"",ROUNDUP(W160/H160,0)*0.02175),"")</f>
        <v>4.3499999999999997E-2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1.8518518518518516</v>
      </c>
      <c r="W162" s="307">
        <f>IFERROR(W160/H160,"0")+IFERROR(W161/H161,"0")</f>
        <v>2</v>
      </c>
      <c r="X162" s="307">
        <f>IFERROR(IF(X160="",0,X160),"0")+IFERROR(IF(X161="",0,X161),"0")</f>
        <v>4.3499999999999997E-2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20</v>
      </c>
      <c r="W163" s="307">
        <f>IFERROR(SUM(W160:W161),"0")</f>
        <v>21.6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70</v>
      </c>
      <c r="W165" s="306">
        <f>IFERROR(IF(V165="",0,CEILING((V165/$H165),1)*$H165),"")</f>
        <v>70.2</v>
      </c>
      <c r="X165" s="36">
        <f>IFERROR(IF(W165=0,"",ROUNDUP(W165/H165,0)*0.00937),"")</f>
        <v>0.12181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70</v>
      </c>
      <c r="W166" s="306">
        <f>IFERROR(IF(V166="",0,CEILING((V166/$H166),1)*$H166),"")</f>
        <v>70.2</v>
      </c>
      <c r="X166" s="36">
        <f>IFERROR(IF(W166=0,"",ROUNDUP(W166/H166,0)*0.00937),"")</f>
        <v>0.12181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120</v>
      </c>
      <c r="W167" s="306">
        <f>IFERROR(IF(V167="",0,CEILING((V167/$H167),1)*$H167),"")</f>
        <v>124.2</v>
      </c>
      <c r="X167" s="36">
        <f>IFERROR(IF(W167=0,"",ROUNDUP(W167/H167,0)*0.00937),"")</f>
        <v>0.21551000000000001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100</v>
      </c>
      <c r="W168" s="306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66.666666666666657</v>
      </c>
      <c r="W169" s="307">
        <f>IFERROR(W165/H165,"0")+IFERROR(W166/H166,"0")+IFERROR(W167/H167,"0")+IFERROR(W168/H168,"0")</f>
        <v>68</v>
      </c>
      <c r="X169" s="307">
        <f>IFERROR(IF(X165="",0,X165),"0")+IFERROR(IF(X166="",0,X166),"0")+IFERROR(IF(X167="",0,X167),"0")+IFERROR(IF(X168="",0,X168),"0")</f>
        <v>0.63716000000000006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360</v>
      </c>
      <c r="W170" s="307">
        <f>IFERROR(SUM(W165:W168),"0")</f>
        <v>367.20000000000005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250</v>
      </c>
      <c r="W173" s="306">
        <f t="shared" si="8"/>
        <v>252.29999999999998</v>
      </c>
      <c r="X173" s="36">
        <f>IFERROR(IF(W173=0,"",ROUNDUP(W173/H173,0)*0.02175),"")</f>
        <v>0.63074999999999992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10</v>
      </c>
      <c r="W175" s="306">
        <f t="shared" si="8"/>
        <v>12</v>
      </c>
      <c r="X175" s="36">
        <f>IFERROR(IF(W175=0,"",ROUNDUP(W175/H175,0)*0.01196),"")</f>
        <v>3.5880000000000002E-2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440</v>
      </c>
      <c r="W178" s="306">
        <f t="shared" si="8"/>
        <v>441.59999999999997</v>
      </c>
      <c r="X178" s="36">
        <f>IFERROR(IF(W178=0,"",ROUNDUP(W178/H178,0)*0.00753),"")</f>
        <v>1.3855200000000001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560</v>
      </c>
      <c r="W180" s="306">
        <f t="shared" si="8"/>
        <v>561.6</v>
      </c>
      <c r="X180" s="36">
        <f>IFERROR(IF(W180=0,"",ROUNDUP(W180/H180,0)*0.00753),"")</f>
        <v>1.7620200000000001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280</v>
      </c>
      <c r="W182" s="306">
        <f t="shared" si="8"/>
        <v>280.8</v>
      </c>
      <c r="X182" s="36">
        <f t="shared" ref="X182:X187" si="9"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600</v>
      </c>
      <c r="W183" s="306">
        <f t="shared" si="8"/>
        <v>600</v>
      </c>
      <c r="X183" s="36">
        <f t="shared" si="9"/>
        <v>1.8825000000000001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100</v>
      </c>
      <c r="W186" s="306">
        <f t="shared" si="8"/>
        <v>100.8</v>
      </c>
      <c r="X186" s="36">
        <f t="shared" si="9"/>
        <v>0.31625999999999999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200</v>
      </c>
      <c r="W187" s="306">
        <f t="shared" si="8"/>
        <v>201.6</v>
      </c>
      <c r="X187" s="36">
        <f t="shared" si="9"/>
        <v>0.63251999999999997</v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939.56896551724139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943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7.5264600000000002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2440</v>
      </c>
      <c r="W189" s="307">
        <f>IFERROR(SUM(W172:W187),"0")</f>
        <v>2450.7000000000003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28</v>
      </c>
      <c r="W191" s="306">
        <f>IFERROR(IF(V191="",0,CEILING((V191/$H191),1)*$H191),"")</f>
        <v>28.799999999999997</v>
      </c>
      <c r="X191" s="36">
        <f>IFERROR(IF(W191=0,"",ROUNDUP(W191/H191,0)*0.00753),"")</f>
        <v>9.0359999999999996E-2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40</v>
      </c>
      <c r="W192" s="306">
        <f>IFERROR(IF(V192="",0,CEILING((V192/$H192),1)*$H192),"")</f>
        <v>40.799999999999997</v>
      </c>
      <c r="X192" s="36">
        <f>IFERROR(IF(W192=0,"",ROUNDUP(W192/H192,0)*0.00753),"")</f>
        <v>0.12801000000000001</v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28.333333333333336</v>
      </c>
      <c r="W193" s="307">
        <f>IFERROR(W191/H191,"0")+IFERROR(W192/H192,"0")</f>
        <v>29</v>
      </c>
      <c r="X193" s="307">
        <f>IFERROR(IF(X191="",0,X191),"0")+IFERROR(IF(X192="",0,X192),"0")</f>
        <v>0.21837000000000001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68</v>
      </c>
      <c r="W194" s="307">
        <f>IFERROR(SUM(W191:W192),"0")</f>
        <v>69.599999999999994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157.5</v>
      </c>
      <c r="W222" s="306">
        <f>IFERROR(IF(V222="",0,CEILING((V222/$H222),1)*$H222),"")</f>
        <v>157.5</v>
      </c>
      <c r="X222" s="36">
        <f>IFERROR(IF(W222=0,"",ROUNDUP(W222/H222,0)*0.00502),"")</f>
        <v>0.3765</v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75</v>
      </c>
      <c r="W223" s="307">
        <f>IFERROR(W219/H219,"0")+IFERROR(W220/H220,"0")+IFERROR(W221/H221,"0")+IFERROR(W222/H222,"0")</f>
        <v>75</v>
      </c>
      <c r="X223" s="307">
        <f>IFERROR(IF(X219="",0,X219),"0")+IFERROR(IF(X220="",0,X220),"0")+IFERROR(IF(X221="",0,X221),"0")+IFERROR(IF(X222="",0,X222),"0")</f>
        <v>0.3765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157.5</v>
      </c>
      <c r="W224" s="307">
        <f>IFERROR(SUM(W219:W222),"0")</f>
        <v>157.5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30</v>
      </c>
      <c r="W236" s="306">
        <f>IFERROR(IF(V236="",0,CEILING((V236/$H236),1)*$H236),"")</f>
        <v>33.6</v>
      </c>
      <c r="X236" s="36">
        <f>IFERROR(IF(W236=0,"",ROUNDUP(W236/H236,0)*0.02175),"")</f>
        <v>8.6999999999999994E-2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450</v>
      </c>
      <c r="W237" s="306">
        <f>IFERROR(IF(V237="",0,CEILING((V237/$H237),1)*$H237),"")</f>
        <v>452.4</v>
      </c>
      <c r="X237" s="36">
        <f>IFERROR(IF(W237=0,"",ROUNDUP(W237/H237,0)*0.02175),"")</f>
        <v>1.2614999999999998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30</v>
      </c>
      <c r="W238" s="306">
        <f>IFERROR(IF(V238="",0,CEILING((V238/$H238),1)*$H238),"")</f>
        <v>33.6</v>
      </c>
      <c r="X238" s="36">
        <f>IFERROR(IF(W238=0,"",ROUNDUP(W238/H238,0)*0.02175),"")</f>
        <v>8.6999999999999994E-2</v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64.835164835164832</v>
      </c>
      <c r="W239" s="307">
        <f>IFERROR(W236/H236,"0")+IFERROR(W237/H237,"0")+IFERROR(W238/H238,"0")</f>
        <v>66</v>
      </c>
      <c r="X239" s="307">
        <f>IFERROR(IF(X236="",0,X236),"0")+IFERROR(IF(X237="",0,X237),"0")+IFERROR(IF(X238="",0,X238),"0")</f>
        <v>1.4354999999999998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510</v>
      </c>
      <c r="W240" s="307">
        <f>IFERROR(SUM(W236:W238),"0")</f>
        <v>519.6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85</v>
      </c>
      <c r="W244" s="306">
        <f>IFERROR(IF(V244="",0,CEILING((V244/$H244),1)*$H244),"")</f>
        <v>86.699999999999989</v>
      </c>
      <c r="X244" s="36">
        <f>IFERROR(IF(W244=0,"",ROUNDUP(W244/H244,0)*0.00753),"")</f>
        <v>0.25602000000000003</v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33.333333333333336</v>
      </c>
      <c r="W245" s="307">
        <f>IFERROR(W242/H242,"0")+IFERROR(W243/H243,"0")+IFERROR(W244/H244,"0")</f>
        <v>34</v>
      </c>
      <c r="X245" s="307">
        <f>IFERROR(IF(X242="",0,X242),"0")+IFERROR(IF(X243="",0,X243),"0")+IFERROR(IF(X244="",0,X244),"0")</f>
        <v>0.25602000000000003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85</v>
      </c>
      <c r="W246" s="307">
        <f>IFERROR(SUM(W242:W244),"0")</f>
        <v>86.699999999999989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70</v>
      </c>
      <c r="W255" s="306">
        <f t="shared" ref="W255:W261" si="13">IFERROR(IF(V255="",0,CEILING((V255/$H255),1)*$H255),"")</f>
        <v>75.600000000000009</v>
      </c>
      <c r="X255" s="36">
        <f>IFERROR(IF(W255=0,"",ROUNDUP(W255/H255,0)*0.02175),"")</f>
        <v>0.15225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6.481481481481481</v>
      </c>
      <c r="W262" s="307">
        <f>IFERROR(W255/H255,"0")+IFERROR(W256/H256,"0")+IFERROR(W257/H257,"0")+IFERROR(W258/H258,"0")+IFERROR(W259/H259,"0")+IFERROR(W260/H260,"0")+IFERROR(W261/H261,"0")</f>
        <v>7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0.15225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70</v>
      </c>
      <c r="W263" s="307">
        <f>IFERROR(SUM(W255:W261),"0")</f>
        <v>75.600000000000009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9</v>
      </c>
      <c r="W271" s="306">
        <f>IFERROR(IF(V271="",0,CEILING((V271/$H271),1)*$H271),"")</f>
        <v>9</v>
      </c>
      <c r="X271" s="36">
        <f>IFERROR(IF(W271=0,"",ROUNDUP(W271/H271,0)*0.00753),"")</f>
        <v>3.7650000000000003E-2</v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5</v>
      </c>
      <c r="W272" s="307">
        <f>IFERROR(W271/H271,"0")</f>
        <v>5</v>
      </c>
      <c r="X272" s="307">
        <f>IFERROR(IF(X271="",0,X271),"0")</f>
        <v>3.7650000000000003E-2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9</v>
      </c>
      <c r="W273" s="307">
        <f>IFERROR(SUM(W271:W271),"0")</f>
        <v>9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630</v>
      </c>
      <c r="W276" s="306">
        <f>IFERROR(IF(V276="",0,CEILING((V276/$H276),1)*$H276),"")</f>
        <v>630</v>
      </c>
      <c r="X276" s="36">
        <f>IFERROR(IF(W276=0,"",ROUNDUP(W276/H276,0)*0.00753),"")</f>
        <v>1.8825000000000001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504</v>
      </c>
      <c r="W277" s="306">
        <f>IFERROR(IF(V277="",0,CEILING((V277/$H277),1)*$H277),"")</f>
        <v>504</v>
      </c>
      <c r="X277" s="36">
        <f>IFERROR(IF(W277=0,"",ROUNDUP(W277/H277,0)*0.00753),"")</f>
        <v>1.506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450</v>
      </c>
      <c r="W278" s="307">
        <f>IFERROR(W275/H275,"0")+IFERROR(W276/H276,"0")+IFERROR(W277/H277,"0")</f>
        <v>450</v>
      </c>
      <c r="X278" s="307">
        <f>IFERROR(IF(X275="",0,X275),"0")+IFERROR(IF(X276="",0,X276),"0")+IFERROR(IF(X277="",0,X277),"0")</f>
        <v>3.3885000000000001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1134</v>
      </c>
      <c r="W279" s="307">
        <f>IFERROR(SUM(W275:W277),"0")</f>
        <v>1134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11.4</v>
      </c>
      <c r="W281" s="306">
        <f>IFERROR(IF(V281="",0,CEILING((V281/$H281),1)*$H281),"")</f>
        <v>11.399999999999999</v>
      </c>
      <c r="X281" s="36">
        <f>IFERROR(IF(W281=0,"",ROUNDUP(W281/H281,0)*0.00753),"")</f>
        <v>3.7650000000000003E-2</v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5.0000000000000009</v>
      </c>
      <c r="W282" s="307">
        <f>IFERROR(W281/H281,"0")</f>
        <v>5</v>
      </c>
      <c r="X282" s="307">
        <f>IFERROR(IF(X281="",0,X281),"0")</f>
        <v>3.7650000000000003E-2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11.4</v>
      </c>
      <c r="W283" s="307">
        <f>IFERROR(SUM(W281:W281),"0")</f>
        <v>11.399999999999999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3100</v>
      </c>
      <c r="W291" s="306">
        <f t="shared" ref="W291:W298" si="14">IFERROR(IF(V291="",0,CEILING((V291/$H291),1)*$H291),"")</f>
        <v>3105</v>
      </c>
      <c r="X291" s="36">
        <f>IFERROR(IF(W291=0,"",ROUNDUP(W291/H291,0)*0.02175),"")</f>
        <v>4.5022500000000001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800</v>
      </c>
      <c r="W293" s="306">
        <f t="shared" si="14"/>
        <v>810</v>
      </c>
      <c r="X293" s="36">
        <f>IFERROR(IF(W293=0,"",ROUNDUP(W293/H293,0)*0.02175),"")</f>
        <v>1.1744999999999999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1500</v>
      </c>
      <c r="W295" s="306">
        <f t="shared" si="14"/>
        <v>1500</v>
      </c>
      <c r="X295" s="36">
        <f>IFERROR(IF(W295=0,"",ROUNDUP(W295/H295,0)*0.02175),"")</f>
        <v>2.1749999999999998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25</v>
      </c>
      <c r="W297" s="306">
        <f t="shared" si="14"/>
        <v>25</v>
      </c>
      <c r="X297" s="36">
        <f>IFERROR(IF(W297=0,"",ROUNDUP(W297/H297,0)*0.00937),"")</f>
        <v>4.6850000000000003E-2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365</v>
      </c>
      <c r="W299" s="307">
        <f>IFERROR(W291/H291,"0")+IFERROR(W292/H292,"0")+IFERROR(W293/H293,"0")+IFERROR(W294/H294,"0")+IFERROR(W295/H295,"0")+IFERROR(W296/H296,"0")+IFERROR(W297/H297,"0")+IFERROR(W298/H298,"0")</f>
        <v>366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7.8986000000000001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5425</v>
      </c>
      <c r="W300" s="307">
        <f>IFERROR(SUM(W291:W298),"0")</f>
        <v>5440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1200</v>
      </c>
      <c r="W302" s="306">
        <f>IFERROR(IF(V302="",0,CEILING((V302/$H302),1)*$H302),"")</f>
        <v>1200</v>
      </c>
      <c r="X302" s="36">
        <f>IFERROR(IF(W302=0,"",ROUNDUP(W302/H302,0)*0.02175),"")</f>
        <v>1.7399999999999998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12</v>
      </c>
      <c r="W303" s="306">
        <f>IFERROR(IF(V303="",0,CEILING((V303/$H303),1)*$H303),"")</f>
        <v>12</v>
      </c>
      <c r="X303" s="36">
        <f>IFERROR(IF(W303=0,"",ROUNDUP(W303/H303,0)*0.00937),"")</f>
        <v>2.811E-2</v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83</v>
      </c>
      <c r="W304" s="307">
        <f>IFERROR(W302/H302,"0")+IFERROR(W303/H303,"0")</f>
        <v>83</v>
      </c>
      <c r="X304" s="307">
        <f>IFERROR(IF(X302="",0,X302),"0")+IFERROR(IF(X303="",0,X303),"0")</f>
        <v>1.7681099999999998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1212</v>
      </c>
      <c r="W305" s="307">
        <f>IFERROR(SUM(W302:W303),"0")</f>
        <v>1212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80</v>
      </c>
      <c r="W307" s="306">
        <f>IFERROR(IF(V307="",0,CEILING((V307/$H307),1)*$H307),"")</f>
        <v>85.8</v>
      </c>
      <c r="X307" s="36">
        <f>IFERROR(IF(W307=0,"",ROUNDUP(W307/H307,0)*0.02175),"")</f>
        <v>0.23924999999999999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10.256410256410257</v>
      </c>
      <c r="W308" s="307">
        <f>IFERROR(W307/H307,"0")</f>
        <v>11</v>
      </c>
      <c r="X308" s="307">
        <f>IFERROR(IF(X307="",0,X307),"0")</f>
        <v>0.23924999999999999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80</v>
      </c>
      <c r="W309" s="307">
        <f>IFERROR(SUM(W307:W307),"0")</f>
        <v>85.8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30</v>
      </c>
      <c r="W311" s="306">
        <f>IFERROR(IF(V311="",0,CEILING((V311/$H311),1)*$H311),"")</f>
        <v>31.2</v>
      </c>
      <c r="X311" s="36">
        <f>IFERROR(IF(W311=0,"",ROUNDUP(W311/H311,0)*0.02175),"")</f>
        <v>8.6999999999999994E-2</v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3.8461538461538463</v>
      </c>
      <c r="W312" s="307">
        <f>IFERROR(W311/H311,"0")</f>
        <v>4</v>
      </c>
      <c r="X312" s="307">
        <f>IFERROR(IF(X311="",0,X311),"0")</f>
        <v>8.6999999999999994E-2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30</v>
      </c>
      <c r="W313" s="307">
        <f>IFERROR(SUM(W311:W311),"0")</f>
        <v>31.2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20</v>
      </c>
      <c r="W328" s="306">
        <f>IFERROR(IF(V328="",0,CEILING((V328/$H328),1)*$H328),"")</f>
        <v>23.4</v>
      </c>
      <c r="X328" s="36">
        <f>IFERROR(IF(W328=0,"",ROUNDUP(W328/H328,0)*0.02175),"")</f>
        <v>6.5250000000000002E-2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8</v>
      </c>
      <c r="W331" s="306">
        <f>IFERROR(IF(V331="",0,CEILING((V331/$H331),1)*$H331),"")</f>
        <v>9.6</v>
      </c>
      <c r="X331" s="36">
        <f>IFERROR(IF(W331=0,"",ROUNDUP(W331/H331,0)*0.00753),"")</f>
        <v>3.0120000000000001E-2</v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5.8974358974358978</v>
      </c>
      <c r="W332" s="307">
        <f>IFERROR(W328/H328,"0")+IFERROR(W329/H329,"0")+IFERROR(W330/H330,"0")+IFERROR(W331/H331,"0")</f>
        <v>7</v>
      </c>
      <c r="X332" s="307">
        <f>IFERROR(IF(X328="",0,X328),"0")+IFERROR(IF(X329="",0,X329),"0")+IFERROR(IF(X330="",0,X330),"0")+IFERROR(IF(X331="",0,X331),"0")</f>
        <v>9.537000000000001E-2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28</v>
      </c>
      <c r="W333" s="307">
        <f>IFERROR(SUM(W328:W331),"0")</f>
        <v>33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13.5</v>
      </c>
      <c r="W342" s="306">
        <f>IFERROR(IF(V342="",0,CEILING((V342/$H342),1)*$H342),"")</f>
        <v>13.5</v>
      </c>
      <c r="X342" s="36">
        <f>IFERROR(IF(W342=0,"",ROUNDUP(W342/H342,0)*0.00753),"")</f>
        <v>3.7650000000000003E-2</v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5</v>
      </c>
      <c r="W343" s="307">
        <f>IFERROR(W341/H341,"0")+IFERROR(W342/H342,"0")</f>
        <v>5</v>
      </c>
      <c r="X343" s="307">
        <f>IFERROR(IF(X341="",0,X341),"0")+IFERROR(IF(X342="",0,X342),"0")</f>
        <v>3.7650000000000003E-2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13.5</v>
      </c>
      <c r="W344" s="307">
        <f>IFERROR(SUM(W341:W342),"0")</f>
        <v>13.5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100</v>
      </c>
      <c r="W346" s="306">
        <f t="shared" ref="W346:W358" si="15">IFERROR(IF(V346="",0,CEILING((V346/$H346),1)*$H346),"")</f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80</v>
      </c>
      <c r="W348" s="306">
        <f t="shared" si="15"/>
        <v>84</v>
      </c>
      <c r="X348" s="36">
        <f>IFERROR(IF(W348=0,"",ROUNDUP(W348/H348,0)*0.00753),"")</f>
        <v>0.15060000000000001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196</v>
      </c>
      <c r="W349" s="306">
        <f t="shared" si="15"/>
        <v>196.56</v>
      </c>
      <c r="X349" s="36">
        <f>IFERROR(IF(W349=0,"",ROUNDUP(W349/H349,0)*0.00753),"")</f>
        <v>0.88101000000000007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70</v>
      </c>
      <c r="W351" s="306">
        <f t="shared" si="15"/>
        <v>71.400000000000006</v>
      </c>
      <c r="X351" s="36">
        <f t="shared" si="16"/>
        <v>0.17068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70</v>
      </c>
      <c r="W353" s="306">
        <f t="shared" si="15"/>
        <v>71.400000000000006</v>
      </c>
      <c r="X353" s="36">
        <f t="shared" si="16"/>
        <v>0.17068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105</v>
      </c>
      <c r="W357" s="306">
        <f t="shared" si="15"/>
        <v>105</v>
      </c>
      <c r="X357" s="36">
        <f t="shared" si="16"/>
        <v>0.251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276.19047619047615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279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1.8046899999999999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621</v>
      </c>
      <c r="W360" s="307">
        <f>IFERROR(SUM(W346:W358),"0")</f>
        <v>629.16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80</v>
      </c>
      <c r="W383" s="306">
        <f t="shared" ref="W383:W389" si="17">IFERROR(IF(V383="",0,CEILING((V383/$H383),1)*$H383),"")</f>
        <v>84</v>
      </c>
      <c r="X383" s="36">
        <f>IFERROR(IF(W383=0,"",ROUNDUP(W383/H383,0)*0.00753),"")</f>
        <v>0.15060000000000001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42</v>
      </c>
      <c r="W388" s="306">
        <f t="shared" si="17"/>
        <v>42</v>
      </c>
      <c r="X388" s="36">
        <f>IFERROR(IF(W388=0,"",ROUNDUP(W388/H388,0)*0.00502),"")</f>
        <v>0.1004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39.047619047619051</v>
      </c>
      <c r="W390" s="307">
        <f>IFERROR(W383/H383,"0")+IFERROR(W384/H384,"0")+IFERROR(W385/H385,"0")+IFERROR(W386/H386,"0")+IFERROR(W387/H387,"0")+IFERROR(W388/H388,"0")+IFERROR(W389/H389,"0")</f>
        <v>40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0.251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122</v>
      </c>
      <c r="W391" s="307">
        <f>IFERROR(SUM(W383:W389),"0")</f>
        <v>126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50</v>
      </c>
      <c r="W399" s="306">
        <f t="shared" ref="W399:W407" si="18">IFERROR(IF(V399="",0,CEILING((V399/$H399),1)*$H399),"")</f>
        <v>52.800000000000004</v>
      </c>
      <c r="X399" s="36">
        <f>IFERROR(IF(W399=0,"",ROUNDUP(W399/H399,0)*0.01196),"")</f>
        <v>0.1196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150</v>
      </c>
      <c r="W400" s="306">
        <f t="shared" si="18"/>
        <v>153.12</v>
      </c>
      <c r="X400" s="36">
        <f>IFERROR(IF(W400=0,"",ROUNDUP(W400/H400,0)*0.01196),"")</f>
        <v>0.34683999999999998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40</v>
      </c>
      <c r="W402" s="306">
        <f t="shared" si="18"/>
        <v>42.24</v>
      </c>
      <c r="X402" s="36">
        <f>IFERROR(IF(W402=0,"",ROUNDUP(W402/H402,0)*0.01196),"")</f>
        <v>9.5680000000000001E-2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12</v>
      </c>
      <c r="W403" s="306">
        <f t="shared" si="18"/>
        <v>14.4</v>
      </c>
      <c r="X403" s="36">
        <f>IFERROR(IF(W403=0,"",ROUNDUP(W403/H403,0)*0.00937),"")</f>
        <v>3.7479999999999999E-2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18</v>
      </c>
      <c r="W407" s="306">
        <f t="shared" si="18"/>
        <v>18</v>
      </c>
      <c r="X407" s="36">
        <f>IFERROR(IF(W407=0,"",ROUNDUP(W407/H407,0)*0.00937),"")</f>
        <v>4.6850000000000003E-2</v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53.787878787878789</v>
      </c>
      <c r="W408" s="307">
        <f>IFERROR(W399/H399,"0")+IFERROR(W400/H400,"0")+IFERROR(W401/H401,"0")+IFERROR(W402/H402,"0")+IFERROR(W403/H403,"0")+IFERROR(W404/H404,"0")+IFERROR(W405/H405,"0")+IFERROR(W406/H406,"0")+IFERROR(W407/H407,"0")</f>
        <v>56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0.64644999999999997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270</v>
      </c>
      <c r="W409" s="307">
        <f>IFERROR(SUM(W399:W407),"0")</f>
        <v>280.56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70</v>
      </c>
      <c r="W411" s="306">
        <f>IFERROR(IF(V411="",0,CEILING((V411/$H411),1)*$H411),"")</f>
        <v>73.92</v>
      </c>
      <c r="X411" s="36">
        <f>IFERROR(IF(W411=0,"",ROUNDUP(W411/H411,0)*0.01196),"")</f>
        <v>0.16744000000000001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13.257575757575758</v>
      </c>
      <c r="W413" s="307">
        <f>IFERROR(W411/H411,"0")+IFERROR(W412/H412,"0")</f>
        <v>14</v>
      </c>
      <c r="X413" s="307">
        <f>IFERROR(IF(X411="",0,X411),"0")+IFERROR(IF(X412="",0,X412),"0")</f>
        <v>0.16744000000000001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70</v>
      </c>
      <c r="W414" s="307">
        <f>IFERROR(SUM(W411:W412),"0")</f>
        <v>73.92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50</v>
      </c>
      <c r="W416" s="306">
        <f t="shared" ref="W416:W421" si="19">IFERROR(IF(V416="",0,CEILING((V416/$H416),1)*$H416),"")</f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60</v>
      </c>
      <c r="W417" s="306">
        <f t="shared" si="19"/>
        <v>63.36</v>
      </c>
      <c r="X417" s="36">
        <f>IFERROR(IF(W417=0,"",ROUNDUP(W417/H417,0)*0.01196),"")</f>
        <v>0.14352000000000001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100</v>
      </c>
      <c r="W418" s="306">
        <f t="shared" si="19"/>
        <v>100.32000000000001</v>
      </c>
      <c r="X418" s="36">
        <f>IFERROR(IF(W418=0,"",ROUNDUP(W418/H418,0)*0.01196),"")</f>
        <v>0.22724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39.772727272727266</v>
      </c>
      <c r="W422" s="307">
        <f>IFERROR(W416/H416,"0")+IFERROR(W417/H417,"0")+IFERROR(W418/H418,"0")+IFERROR(W419/H419,"0")+IFERROR(W420/H420,"0")+IFERROR(W421/H421,"0")</f>
        <v>41</v>
      </c>
      <c r="X422" s="307">
        <f>IFERROR(IF(X416="",0,X416),"0")+IFERROR(IF(X417="",0,X417),"0")+IFERROR(IF(X418="",0,X418),"0")+IFERROR(IF(X419="",0,X419),"0")+IFERROR(IF(X420="",0,X420),"0")+IFERROR(IF(X421="",0,X421),"0")</f>
        <v>0.49036000000000002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210</v>
      </c>
      <c r="W423" s="307">
        <f>IFERROR(SUM(W416:W421),"0")</f>
        <v>216.48000000000002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30</v>
      </c>
      <c r="W433" s="306">
        <f>IFERROR(IF(V433="",0,CEILING((V433/$H433),1)*$H433),"")</f>
        <v>36</v>
      </c>
      <c r="X433" s="36">
        <f>IFERROR(IF(W433=0,"",ROUNDUP(W433/H433,0)*0.02175),"")</f>
        <v>6.5250000000000002E-2</v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2.5</v>
      </c>
      <c r="W434" s="307">
        <f>IFERROR(W432/H432,"0")+IFERROR(W433/H433,"0")</f>
        <v>3</v>
      </c>
      <c r="X434" s="307">
        <f>IFERROR(IF(X432="",0,X432),"0")+IFERROR(IF(X433="",0,X433),"0")</f>
        <v>6.5250000000000002E-2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30</v>
      </c>
      <c r="W435" s="307">
        <f>IFERROR(SUM(W432:W433),"0")</f>
        <v>36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600</v>
      </c>
      <c r="W457" s="306">
        <f>IFERROR(IF(V457="",0,CEILING((V457/$H457),1)*$H457),"")</f>
        <v>600.6</v>
      </c>
      <c r="X457" s="36">
        <f>IFERROR(IF(W457=0,"",ROUNDUP(W457/H457,0)*0.02175),"")</f>
        <v>1.67475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76.92307692307692</v>
      </c>
      <c r="W458" s="307">
        <f>IFERROR(W457/H457,"0")</f>
        <v>77</v>
      </c>
      <c r="X458" s="307">
        <f>IFERROR(IF(X457="",0,X457),"0")</f>
        <v>1.67475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600</v>
      </c>
      <c r="W459" s="307">
        <f>IFERROR(SUM(W457:W457),"0")</f>
        <v>600.6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17577.400000000001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17738.02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18726.323460728294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18896.812000000002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34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19576.323460728294</v>
      </c>
      <c r="W463" s="307">
        <f>GrossWeightTotalR+PalletQtyTotalR*25</f>
        <v>19746.812000000002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3609.9703450019551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3638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38.702130000000004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121.50000000000001</v>
      </c>
      <c r="D470" s="46">
        <f>IFERROR(W55*1,"0")+IFERROR(W56*1,"0")+IFERROR(W57*1,"0")+IFERROR(W58*1,"0")</f>
        <v>610.20000000000005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2199</v>
      </c>
      <c r="F470" s="46">
        <f>IFERROR(W128*1,"0")+IFERROR(W129*1,"0")+IFERROR(W130*1,"0")</f>
        <v>477.9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594.29999999999995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2963.1000000000008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763.8</v>
      </c>
      <c r="K470" s="299"/>
      <c r="L470" s="46">
        <f>IFERROR(W255*1,"0")+IFERROR(W256*1,"0")+IFERROR(W257*1,"0")+IFERROR(W258*1,"0")+IFERROR(W259*1,"0")+IFERROR(W260*1,"0")+IFERROR(W261*1,"0")+IFERROR(W265*1,"0")+IFERROR(W266*1,"0")</f>
        <v>75.600000000000009</v>
      </c>
      <c r="M470" s="46">
        <f>IFERROR(W271*1,"0")+IFERROR(W275*1,"0")+IFERROR(W276*1,"0")+IFERROR(W277*1,"0")+IFERROR(W281*1,"0")+IFERROR(W285*1,"0")</f>
        <v>1154.4000000000001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6769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33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642.66</v>
      </c>
      <c r="Q470" s="46">
        <f>IFERROR(W378*1,"0")+IFERROR(W379*1,"0")+IFERROR(W383*1,"0")+IFERROR(W384*1,"0")+IFERROR(W385*1,"0")+IFERROR(W386*1,"0")+IFERROR(W387*1,"0")+IFERROR(W388*1,"0")+IFERROR(W389*1,"0")+IFERROR(W393*1,"0")</f>
        <v>126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570.96</v>
      </c>
      <c r="S470" s="46">
        <f>IFERROR(W432*1,"0")+IFERROR(W433*1,"0")+IFERROR(W437*1,"0")+IFERROR(W438*1,"0")+IFERROR(W442*1,"0")+IFERROR(W443*1,"0")+IFERROR(W447*1,"0")+IFERROR(W448*1,"0")</f>
        <v>36</v>
      </c>
      <c r="T470" s="46">
        <f>IFERROR(W453*1,"0")+IFERROR(W457*1,"0")</f>
        <v>600.6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