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0,23 филиалы ЗПФ\"/>
    </mc:Choice>
  </mc:AlternateContent>
  <xr:revisionPtr revIDLastSave="0" documentId="13_ncr:1_{803AE812-5D58-46F2-BF09-B6B74FEC2CA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TDSheet!$A$3:$AC$52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6" i="1"/>
  <c r="D7" i="1"/>
  <c r="D8" i="1"/>
  <c r="D17" i="1"/>
  <c r="D21" i="1"/>
  <c r="D25" i="1"/>
  <c r="D28" i="1"/>
  <c r="D30" i="1"/>
  <c r="D32" i="1"/>
  <c r="D46" i="1"/>
  <c r="D47" i="1"/>
  <c r="P7" i="1" l="1"/>
  <c r="P8" i="1"/>
  <c r="P9" i="1"/>
  <c r="Q9" i="1" s="1"/>
  <c r="P10" i="1"/>
  <c r="P11" i="1"/>
  <c r="P12" i="1"/>
  <c r="U12" i="1" s="1"/>
  <c r="P13" i="1"/>
  <c r="P14" i="1"/>
  <c r="P15" i="1"/>
  <c r="P16" i="1"/>
  <c r="U16" i="1" s="1"/>
  <c r="P17" i="1"/>
  <c r="P18" i="1"/>
  <c r="P19" i="1"/>
  <c r="P20" i="1"/>
  <c r="P21" i="1"/>
  <c r="Q21" i="1" s="1"/>
  <c r="P22" i="1"/>
  <c r="P23" i="1"/>
  <c r="P24" i="1"/>
  <c r="P25" i="1"/>
  <c r="P26" i="1"/>
  <c r="U26" i="1" s="1"/>
  <c r="P27" i="1"/>
  <c r="P28" i="1"/>
  <c r="P29" i="1"/>
  <c r="P30" i="1"/>
  <c r="P31" i="1"/>
  <c r="P32" i="1"/>
  <c r="U32" i="1" s="1"/>
  <c r="P33" i="1"/>
  <c r="P34" i="1"/>
  <c r="P35" i="1"/>
  <c r="P36" i="1"/>
  <c r="U36" i="1" s="1"/>
  <c r="P37" i="1"/>
  <c r="P38" i="1"/>
  <c r="U38" i="1" s="1"/>
  <c r="P39" i="1"/>
  <c r="U39" i="1" s="1"/>
  <c r="P40" i="1"/>
  <c r="P41" i="1"/>
  <c r="P42" i="1"/>
  <c r="P43" i="1"/>
  <c r="P44" i="1"/>
  <c r="U44" i="1" s="1"/>
  <c r="P45" i="1"/>
  <c r="P46" i="1"/>
  <c r="P47" i="1"/>
  <c r="P48" i="1"/>
  <c r="P49" i="1"/>
  <c r="U49" i="1" s="1"/>
  <c r="P50" i="1"/>
  <c r="U50" i="1" s="1"/>
  <c r="P51" i="1"/>
  <c r="U51" i="1" s="1"/>
  <c r="P52" i="1"/>
  <c r="U52" i="1" s="1"/>
  <c r="P6" i="1"/>
  <c r="H28" i="1"/>
  <c r="H8" i="1"/>
  <c r="Q8" i="1" l="1"/>
  <c r="T8" i="1" s="1"/>
  <c r="Q44" i="1"/>
  <c r="T44" i="1" s="1"/>
  <c r="Q26" i="1"/>
  <c r="T52" i="1"/>
  <c r="T50" i="1"/>
  <c r="T38" i="1"/>
  <c r="T26" i="1"/>
  <c r="T51" i="1"/>
  <c r="T49" i="1"/>
  <c r="T39" i="1"/>
  <c r="T36" i="1"/>
  <c r="T12" i="1"/>
  <c r="Q32" i="1"/>
  <c r="T32" i="1" s="1"/>
  <c r="T16" i="1"/>
  <c r="U8" i="1"/>
  <c r="Q45" i="1"/>
  <c r="T45" i="1" s="1"/>
  <c r="U45" i="1"/>
  <c r="Q33" i="1"/>
  <c r="T33" i="1" s="1"/>
  <c r="U33" i="1"/>
  <c r="Q31" i="1"/>
  <c r="T31" i="1" s="1"/>
  <c r="U31" i="1"/>
  <c r="U27" i="1"/>
  <c r="T27" i="1"/>
  <c r="T23" i="1"/>
  <c r="U23" i="1"/>
  <c r="T21" i="1"/>
  <c r="U21" i="1"/>
  <c r="U19" i="1"/>
  <c r="Q19" i="1"/>
  <c r="T19" i="1" s="1"/>
  <c r="U17" i="1"/>
  <c r="T17" i="1"/>
  <c r="Q15" i="1"/>
  <c r="T15" i="1" s="1"/>
  <c r="U15" i="1"/>
  <c r="U11" i="1"/>
  <c r="T11" i="1"/>
  <c r="U9" i="1"/>
  <c r="T9" i="1"/>
  <c r="AA7" i="1"/>
  <c r="N7" i="1" s="1"/>
  <c r="AA8" i="1"/>
  <c r="AA9" i="1"/>
  <c r="AA10" i="1"/>
  <c r="N10" i="1" s="1"/>
  <c r="AA11" i="1"/>
  <c r="AA12" i="1"/>
  <c r="AA13" i="1"/>
  <c r="N13" i="1" s="1"/>
  <c r="AA14" i="1"/>
  <c r="N14" i="1" s="1"/>
  <c r="AA15" i="1"/>
  <c r="AA16" i="1"/>
  <c r="AA17" i="1"/>
  <c r="AA18" i="1"/>
  <c r="N18" i="1" s="1"/>
  <c r="AA19" i="1"/>
  <c r="AA20" i="1"/>
  <c r="N20" i="1" s="1"/>
  <c r="AA21" i="1"/>
  <c r="AA22" i="1"/>
  <c r="N22" i="1" s="1"/>
  <c r="AA23" i="1"/>
  <c r="AA24" i="1"/>
  <c r="N24" i="1" s="1"/>
  <c r="AA25" i="1"/>
  <c r="N25" i="1" s="1"/>
  <c r="AA26" i="1"/>
  <c r="AA27" i="1"/>
  <c r="AA28" i="1"/>
  <c r="N28" i="1" s="1"/>
  <c r="AA29" i="1"/>
  <c r="N29" i="1" s="1"/>
  <c r="Q29" i="1" s="1"/>
  <c r="AA30" i="1"/>
  <c r="N30" i="1" s="1"/>
  <c r="AA31" i="1"/>
  <c r="AA32" i="1"/>
  <c r="AA33" i="1"/>
  <c r="AA34" i="1"/>
  <c r="N34" i="1" s="1"/>
  <c r="AA35" i="1"/>
  <c r="N35" i="1" s="1"/>
  <c r="AA36" i="1"/>
  <c r="AA37" i="1"/>
  <c r="N37" i="1" s="1"/>
  <c r="AA38" i="1"/>
  <c r="AA39" i="1"/>
  <c r="AA40" i="1"/>
  <c r="N40" i="1" s="1"/>
  <c r="AA41" i="1"/>
  <c r="N41" i="1" s="1"/>
  <c r="AA42" i="1"/>
  <c r="N42" i="1" s="1"/>
  <c r="AA43" i="1"/>
  <c r="N43" i="1" s="1"/>
  <c r="AA44" i="1"/>
  <c r="AA45" i="1"/>
  <c r="AA46" i="1"/>
  <c r="N46" i="1" s="1"/>
  <c r="Q46" i="1" s="1"/>
  <c r="AA47" i="1"/>
  <c r="N47" i="1" s="1"/>
  <c r="Q47" i="1" s="1"/>
  <c r="AA48" i="1"/>
  <c r="N48" i="1" s="1"/>
  <c r="AA49" i="1"/>
  <c r="AA50" i="1"/>
  <c r="AA51" i="1"/>
  <c r="AA52" i="1"/>
  <c r="AA6" i="1"/>
  <c r="N6" i="1" s="1"/>
  <c r="Q6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6" i="1"/>
  <c r="C7" i="1"/>
  <c r="C8" i="1"/>
  <c r="C17" i="1"/>
  <c r="C21" i="1"/>
  <c r="C25" i="1"/>
  <c r="C28" i="1"/>
  <c r="C30" i="1"/>
  <c r="C34" i="1"/>
  <c r="C46" i="1"/>
  <c r="C47" i="1"/>
  <c r="H5" i="1"/>
  <c r="G5" i="1"/>
  <c r="AC5" i="1"/>
  <c r="AB5" i="1"/>
  <c r="Z5" i="1"/>
  <c r="R5" i="1"/>
  <c r="P5" i="1"/>
  <c r="O5" i="1"/>
  <c r="M5" i="1"/>
  <c r="L5" i="1"/>
  <c r="K5" i="1"/>
  <c r="J5" i="1"/>
  <c r="U48" i="1" l="1"/>
  <c r="Q48" i="1"/>
  <c r="T48" i="1" s="1"/>
  <c r="U46" i="1"/>
  <c r="T46" i="1"/>
  <c r="U42" i="1"/>
  <c r="T42" i="1"/>
  <c r="U40" i="1"/>
  <c r="T40" i="1"/>
  <c r="U34" i="1"/>
  <c r="T34" i="1"/>
  <c r="U30" i="1"/>
  <c r="T30" i="1"/>
  <c r="U24" i="1"/>
  <c r="T24" i="1"/>
  <c r="U22" i="1"/>
  <c r="Q22" i="1"/>
  <c r="T22" i="1" s="1"/>
  <c r="U20" i="1"/>
  <c r="T20" i="1"/>
  <c r="U18" i="1"/>
  <c r="U14" i="1"/>
  <c r="T14" i="1"/>
  <c r="U10" i="1"/>
  <c r="T10" i="1"/>
  <c r="Q28" i="1"/>
  <c r="T28" i="1" s="1"/>
  <c r="T6" i="1"/>
  <c r="U6" i="1"/>
  <c r="U47" i="1"/>
  <c r="U43" i="1"/>
  <c r="T43" i="1"/>
  <c r="U41" i="1"/>
  <c r="T41" i="1"/>
  <c r="U37" i="1"/>
  <c r="T37" i="1"/>
  <c r="U35" i="1"/>
  <c r="T35" i="1"/>
  <c r="U29" i="1"/>
  <c r="T29" i="1"/>
  <c r="U25" i="1"/>
  <c r="T25" i="1"/>
  <c r="U13" i="1"/>
  <c r="T13" i="1"/>
  <c r="U7" i="1"/>
  <c r="T7" i="1"/>
  <c r="T47" i="1"/>
  <c r="Q18" i="1"/>
  <c r="T18" i="1" s="1"/>
  <c r="U28" i="1"/>
  <c r="N5" i="1"/>
  <c r="W5" i="1"/>
  <c r="X5" i="1"/>
  <c r="V5" i="1"/>
  <c r="Q5" i="1" l="1"/>
</calcChain>
</file>

<file path=xl/sharedStrings.xml><?xml version="1.0" encoding="utf-8"?>
<sst xmlns="http://schemas.openxmlformats.org/spreadsheetml/2006/main" count="132" uniqueCount="80">
  <si>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</si>
  <si>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</si>
  <si>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</si>
  <si>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</si>
  <si>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</si>
  <si>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</si>
  <si>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</si>
  <si>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</si>
  <si>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</si>
  <si>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</si>
  <si>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</si>
  <si>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</si>
  <si>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</si>
  <si>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</si>
  <si>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</si>
  <si>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</si>
  <si>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</si>
  <si>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</si>
  <si>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</si>
  <si>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</si>
  <si>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</si>
  <si>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</si>
  <si>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</si>
  <si>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</si>
  <si>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</si>
  <si>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</si>
  <si>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</si>
  <si>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</si>
  <si>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</si>
  <si>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</si>
  <si>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</si>
  <si>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</si>
  <si>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</si>
  <si>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</si>
  <si>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</si>
  <si>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</si>
  <si>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</si>
  <si>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</si>
  <si>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</si>
  <si>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</si>
  <si>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</si>
  <si>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</si>
  <si>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</si>
  <si>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</si>
  <si>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</si>
  <si>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</si>
  <si>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</si>
  <si>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</si>
  <si>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</si>
  <si>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</si>
  <si>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</si>
  <si>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</si>
  <si>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</si>
  <si>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</si>
  <si>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</si>
  <si>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</si>
  <si>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</si>
  <si>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</si>
  <si>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</si>
  <si>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</si>
  <si>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</si>
  <si>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</si>
  <si>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</si>
  <si>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</si>
  <si>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06,10</t>
  </si>
  <si>
    <t>ср 12,10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</si>
  <si>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</si>
  <si>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</si>
  <si>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</si>
  <si>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</si>
  <si>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</si>
  <si>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</si>
  <si>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</si>
  <si>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19,10</t>
  </si>
  <si>
    <t>АКЦИИ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</si>
  <si>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</si>
  <si>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</si>
  <si>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</si>
  <si>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в дороге</t>
  </si>
  <si>
    <t>скорей всего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</si>
</sst>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0" fillId="0" borderId="0" xfId="0" applyNumberForma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0" fillId="8" borderId="3" xfId="0" applyNumberFormat="1" applyFill="1" applyBorder="1"/>
    <xf numFmtId="164" fontId="0" fillId="8" borderId="3" xfId="0" applyNumberFormat="1" applyFill="1" applyBorder="1" applyAlignment="1"/>
    <xf numFmtId="164" fontId="0" fillId="4" borderId="3" xfId="0" applyNumberFormat="1" applyFill="1" applyBorder="1" applyAlignment="1"/>
    <xf numFmtId="164" fontId="0" fillId="9" borderId="1" xfId="0" applyNumberFormat="1" applyFill="1" applyBorder="1" applyAlignment="1">
      <alignment horizontal="left" vertical="top"/>
    </xf>
    <xf numFmtId="164" fontId="4" fillId="0" borderId="4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29,09</v>
          </cell>
          <cell r="W3" t="str">
            <v>ср 06,10</v>
          </cell>
          <cell r="X3" t="str">
            <v>ср 12,10</v>
          </cell>
          <cell r="Y3" t="str">
            <v>коментарий</v>
          </cell>
          <cell r="Z3" t="str">
            <v>вес</v>
          </cell>
          <cell r="AB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2246.3000000000002</v>
          </cell>
          <cell r="G5">
            <v>1670.1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3527.7999999999997</v>
          </cell>
          <cell r="N5">
            <v>0</v>
          </cell>
          <cell r="O5">
            <v>449.26</v>
          </cell>
          <cell r="P5">
            <v>2799.14</v>
          </cell>
          <cell r="Q5">
            <v>3172.62</v>
          </cell>
          <cell r="R5">
            <v>2805</v>
          </cell>
          <cell r="V5">
            <v>454.44</v>
          </cell>
          <cell r="W5">
            <v>401.22000000000014</v>
          </cell>
          <cell r="X5">
            <v>554.18180000000007</v>
          </cell>
          <cell r="Z5">
            <v>2117.29</v>
          </cell>
          <cell r="AA5" t="str">
            <v>крат кор</v>
          </cell>
          <cell r="AB5">
            <v>533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86</v>
          </cell>
          <cell r="F6">
            <v>44</v>
          </cell>
          <cell r="G6">
            <v>19</v>
          </cell>
          <cell r="H6">
            <v>0.3</v>
          </cell>
          <cell r="M6">
            <v>48</v>
          </cell>
          <cell r="O6">
            <v>8.8000000000000007</v>
          </cell>
          <cell r="P6">
            <v>47.400000000000006</v>
          </cell>
          <cell r="Q6">
            <v>45</v>
          </cell>
          <cell r="T6">
            <v>13</v>
          </cell>
          <cell r="U6">
            <v>7.6136363636363633</v>
          </cell>
          <cell r="V6">
            <v>8.1999999999999993</v>
          </cell>
          <cell r="W6">
            <v>8</v>
          </cell>
          <cell r="X6">
            <v>8.8000000000000007</v>
          </cell>
          <cell r="Z6">
            <v>13.5</v>
          </cell>
          <cell r="AA6">
            <v>12</v>
          </cell>
          <cell r="AB6">
            <v>4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>
            <v>94</v>
          </cell>
          <cell r="F7">
            <v>59</v>
          </cell>
          <cell r="G7">
            <v>2</v>
          </cell>
          <cell r="H7">
            <v>0.3</v>
          </cell>
          <cell r="M7">
            <v>108</v>
          </cell>
          <cell r="O7">
            <v>11.8</v>
          </cell>
          <cell r="P7">
            <v>43.400000000000006</v>
          </cell>
          <cell r="Q7">
            <v>45</v>
          </cell>
          <cell r="T7">
            <v>13</v>
          </cell>
          <cell r="U7">
            <v>9.3220338983050848</v>
          </cell>
          <cell r="V7">
            <v>11.4</v>
          </cell>
          <cell r="W7">
            <v>9</v>
          </cell>
          <cell r="X7">
            <v>13.2</v>
          </cell>
          <cell r="Z7">
            <v>13.5</v>
          </cell>
          <cell r="AA7">
            <v>12</v>
          </cell>
          <cell r="AB7">
            <v>4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>
            <v>92</v>
          </cell>
          <cell r="F8">
            <v>11</v>
          </cell>
          <cell r="G8">
            <v>2</v>
          </cell>
          <cell r="H8">
            <v>0.3</v>
          </cell>
          <cell r="M8">
            <v>132</v>
          </cell>
          <cell r="O8">
            <v>2.2000000000000002</v>
          </cell>
          <cell r="T8">
            <v>60.909090909090907</v>
          </cell>
          <cell r="U8">
            <v>60.909090909090907</v>
          </cell>
          <cell r="V8">
            <v>12</v>
          </cell>
          <cell r="W8">
            <v>9.8000000000000007</v>
          </cell>
          <cell r="X8">
            <v>15.8</v>
          </cell>
          <cell r="Z8">
            <v>0</v>
          </cell>
          <cell r="AA8">
            <v>12</v>
          </cell>
          <cell r="AB8">
            <v>0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92</v>
          </cell>
          <cell r="F9">
            <v>19</v>
          </cell>
          <cell r="G9">
            <v>63</v>
          </cell>
          <cell r="H9">
            <v>0.09</v>
          </cell>
          <cell r="M9">
            <v>72</v>
          </cell>
          <cell r="O9">
            <v>3.8</v>
          </cell>
          <cell r="T9">
            <v>35.526315789473685</v>
          </cell>
          <cell r="U9">
            <v>35.526315789473685</v>
          </cell>
          <cell r="V9">
            <v>6.6</v>
          </cell>
          <cell r="W9">
            <v>4</v>
          </cell>
          <cell r="X9">
            <v>11.2</v>
          </cell>
          <cell r="Z9">
            <v>0</v>
          </cell>
          <cell r="AA9">
            <v>24</v>
          </cell>
          <cell r="AB9">
            <v>0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H10">
            <v>1</v>
          </cell>
          <cell r="M10">
            <v>51</v>
          </cell>
          <cell r="O10">
            <v>0</v>
          </cell>
          <cell r="P10">
            <v>50</v>
          </cell>
          <cell r="Q10">
            <v>50</v>
          </cell>
          <cell r="T10" t="e">
            <v>#DIV/0!</v>
          </cell>
          <cell r="U10" t="e">
            <v>#DIV/0!</v>
          </cell>
          <cell r="V10">
            <v>12</v>
          </cell>
          <cell r="W10">
            <v>9</v>
          </cell>
          <cell r="X10">
            <v>1.8</v>
          </cell>
          <cell r="Z10">
            <v>50</v>
          </cell>
          <cell r="AA10">
            <v>3</v>
          </cell>
          <cell r="AB10">
            <v>17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76</v>
          </cell>
          <cell r="G11">
            <v>66.599999999999994</v>
          </cell>
          <cell r="H11">
            <v>1</v>
          </cell>
          <cell r="M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4.9000000000000004</v>
          </cell>
          <cell r="W11">
            <v>5.5200000000000005</v>
          </cell>
          <cell r="X11">
            <v>5.92</v>
          </cell>
          <cell r="Z11">
            <v>0</v>
          </cell>
          <cell r="AA11">
            <v>3.7</v>
          </cell>
          <cell r="AB11">
            <v>0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18.5</v>
          </cell>
          <cell r="F12">
            <v>3.7</v>
          </cell>
          <cell r="G12">
            <v>14.8</v>
          </cell>
          <cell r="H12">
            <v>1</v>
          </cell>
          <cell r="M12">
            <v>0</v>
          </cell>
          <cell r="O12">
            <v>0.74</v>
          </cell>
          <cell r="T12">
            <v>20</v>
          </cell>
          <cell r="U12">
            <v>20</v>
          </cell>
          <cell r="V12">
            <v>2.96</v>
          </cell>
          <cell r="W12">
            <v>0.74</v>
          </cell>
          <cell r="X12">
            <v>0</v>
          </cell>
          <cell r="Z12">
            <v>0</v>
          </cell>
          <cell r="AA12">
            <v>3.7</v>
          </cell>
          <cell r="AB12">
            <v>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67</v>
          </cell>
          <cell r="E13">
            <v>1</v>
          </cell>
          <cell r="F13">
            <v>49</v>
          </cell>
          <cell r="H13">
            <v>0.25</v>
          </cell>
          <cell r="M13">
            <v>72</v>
          </cell>
          <cell r="O13">
            <v>9.8000000000000007</v>
          </cell>
          <cell r="P13">
            <v>55.400000000000006</v>
          </cell>
          <cell r="Q13">
            <v>55.400000000000006</v>
          </cell>
          <cell r="T13">
            <v>13</v>
          </cell>
          <cell r="U13">
            <v>7.3469387755102034</v>
          </cell>
          <cell r="V13">
            <v>5.6</v>
          </cell>
          <cell r="W13">
            <v>3</v>
          </cell>
          <cell r="X13">
            <v>9.1999999999999993</v>
          </cell>
          <cell r="Z13">
            <v>13.850000000000001</v>
          </cell>
          <cell r="AA13">
            <v>12</v>
          </cell>
          <cell r="AB13">
            <v>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40</v>
          </cell>
          <cell r="F14">
            <v>22</v>
          </cell>
          <cell r="H14">
            <v>0.25</v>
          </cell>
          <cell r="M14">
            <v>84</v>
          </cell>
          <cell r="O14">
            <v>4.4000000000000004</v>
          </cell>
          <cell r="P14">
            <v>20</v>
          </cell>
          <cell r="Q14">
            <v>20</v>
          </cell>
          <cell r="T14">
            <v>23.636363636363633</v>
          </cell>
          <cell r="U14">
            <v>19.09090909090909</v>
          </cell>
          <cell r="V14">
            <v>3.8</v>
          </cell>
          <cell r="W14">
            <v>3.2</v>
          </cell>
          <cell r="X14">
            <v>10.199999999999999</v>
          </cell>
          <cell r="Z14">
            <v>5</v>
          </cell>
          <cell r="AA14">
            <v>12</v>
          </cell>
          <cell r="AB14">
            <v>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61.191000000000003</v>
          </cell>
          <cell r="E15">
            <v>3.7090000000000001</v>
          </cell>
          <cell r="F15">
            <v>46.9</v>
          </cell>
          <cell r="G15">
            <v>9</v>
          </cell>
          <cell r="H15">
            <v>1</v>
          </cell>
          <cell r="M15">
            <v>0</v>
          </cell>
          <cell r="O15">
            <v>9.379999999999999</v>
          </cell>
          <cell r="P15">
            <v>75.419999999999987</v>
          </cell>
          <cell r="Q15">
            <v>75.419999999999987</v>
          </cell>
          <cell r="T15">
            <v>9</v>
          </cell>
          <cell r="U15">
            <v>0.95948827292110883</v>
          </cell>
          <cell r="V15">
            <v>4.32</v>
          </cell>
          <cell r="W15">
            <v>1.8</v>
          </cell>
          <cell r="X15">
            <v>9.3617999999999988</v>
          </cell>
          <cell r="Z15">
            <v>75.419999999999987</v>
          </cell>
          <cell r="AA15">
            <v>1.8</v>
          </cell>
          <cell r="AB15">
            <v>42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14.8</v>
          </cell>
          <cell r="F16">
            <v>3.7</v>
          </cell>
          <cell r="G16">
            <v>3.7</v>
          </cell>
          <cell r="H16">
            <v>1</v>
          </cell>
          <cell r="M16">
            <v>0</v>
          </cell>
          <cell r="O16">
            <v>0.74</v>
          </cell>
          <cell r="P16">
            <v>5.919999999999999</v>
          </cell>
          <cell r="Q16">
            <v>7</v>
          </cell>
          <cell r="T16">
            <v>12.999999999999998</v>
          </cell>
          <cell r="U16">
            <v>5</v>
          </cell>
          <cell r="V16">
            <v>10.36</v>
          </cell>
          <cell r="W16">
            <v>7.4</v>
          </cell>
          <cell r="X16">
            <v>0.74</v>
          </cell>
          <cell r="Z16">
            <v>7</v>
          </cell>
          <cell r="AA16">
            <v>3.7</v>
          </cell>
          <cell r="AB16">
            <v>2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Окт</v>
          </cell>
          <cell r="D17">
            <v>163</v>
          </cell>
          <cell r="E17">
            <v>9</v>
          </cell>
          <cell r="F17">
            <v>118</v>
          </cell>
          <cell r="G17">
            <v>3</v>
          </cell>
          <cell r="H17">
            <v>0.25</v>
          </cell>
          <cell r="M17">
            <v>318</v>
          </cell>
          <cell r="O17">
            <v>23.6</v>
          </cell>
          <cell r="T17">
            <v>13.601694915254237</v>
          </cell>
          <cell r="U17">
            <v>13.601694915254237</v>
          </cell>
          <cell r="V17">
            <v>10.199999999999999</v>
          </cell>
          <cell r="W17">
            <v>20.8</v>
          </cell>
          <cell r="X17">
            <v>39</v>
          </cell>
          <cell r="Z17">
            <v>0</v>
          </cell>
          <cell r="AA17">
            <v>6</v>
          </cell>
          <cell r="AB17">
            <v>0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476</v>
          </cell>
          <cell r="F18">
            <v>236</v>
          </cell>
          <cell r="G18">
            <v>167</v>
          </cell>
          <cell r="H18">
            <v>0.25</v>
          </cell>
          <cell r="M18">
            <v>48</v>
          </cell>
          <cell r="O18">
            <v>47.2</v>
          </cell>
          <cell r="P18">
            <v>398.6</v>
          </cell>
          <cell r="Q18">
            <v>500</v>
          </cell>
          <cell r="R18">
            <v>600</v>
          </cell>
          <cell r="S18" t="str">
            <v>ходовая позиция , вымывается</v>
          </cell>
          <cell r="T18">
            <v>13</v>
          </cell>
          <cell r="U18">
            <v>4.5550847457627119</v>
          </cell>
          <cell r="V18">
            <v>30.6</v>
          </cell>
          <cell r="W18">
            <v>41.6</v>
          </cell>
          <cell r="X18">
            <v>34.4</v>
          </cell>
          <cell r="Z18">
            <v>125</v>
          </cell>
          <cell r="AA18">
            <v>12</v>
          </cell>
          <cell r="AB18">
            <v>42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H19">
            <v>1</v>
          </cell>
          <cell r="M19">
            <v>96</v>
          </cell>
          <cell r="O19">
            <v>0</v>
          </cell>
          <cell r="P19">
            <v>100</v>
          </cell>
          <cell r="Q19">
            <v>100</v>
          </cell>
          <cell r="T19" t="e">
            <v>#DIV/0!</v>
          </cell>
          <cell r="U19" t="e">
            <v>#DIV/0!</v>
          </cell>
          <cell r="V19">
            <v>42</v>
          </cell>
          <cell r="W19">
            <v>2.4</v>
          </cell>
          <cell r="X19">
            <v>0</v>
          </cell>
          <cell r="Z19">
            <v>100</v>
          </cell>
          <cell r="AA19">
            <v>6</v>
          </cell>
          <cell r="AB19">
            <v>17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63</v>
          </cell>
          <cell r="F20">
            <v>51</v>
          </cell>
          <cell r="G20">
            <v>1</v>
          </cell>
          <cell r="H20">
            <v>0.75</v>
          </cell>
          <cell r="M20">
            <v>40</v>
          </cell>
          <cell r="O20">
            <v>10.199999999999999</v>
          </cell>
          <cell r="P20">
            <v>81.399999999999991</v>
          </cell>
          <cell r="Q20">
            <v>80</v>
          </cell>
          <cell r="T20">
            <v>12</v>
          </cell>
          <cell r="U20">
            <v>4.0196078431372548</v>
          </cell>
          <cell r="V20">
            <v>6.6</v>
          </cell>
          <cell r="W20">
            <v>3.4</v>
          </cell>
          <cell r="X20">
            <v>5.6</v>
          </cell>
          <cell r="Z20">
            <v>60</v>
          </cell>
          <cell r="AA20">
            <v>8</v>
          </cell>
          <cell r="AB20">
            <v>10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D21">
            <v>183</v>
          </cell>
          <cell r="F21">
            <v>51</v>
          </cell>
          <cell r="G21">
            <v>123</v>
          </cell>
          <cell r="H21">
            <v>0.9</v>
          </cell>
          <cell r="M21">
            <v>40</v>
          </cell>
          <cell r="O21">
            <v>10.199999999999999</v>
          </cell>
          <cell r="T21">
            <v>15.980392156862747</v>
          </cell>
          <cell r="U21">
            <v>15.980392156862747</v>
          </cell>
          <cell r="V21">
            <v>7.6</v>
          </cell>
          <cell r="W21">
            <v>17.2</v>
          </cell>
          <cell r="X21">
            <v>14</v>
          </cell>
          <cell r="Z21">
            <v>0</v>
          </cell>
          <cell r="AA21">
            <v>8</v>
          </cell>
          <cell r="AB21">
            <v>0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109</v>
          </cell>
          <cell r="E22">
            <v>3</v>
          </cell>
          <cell r="F22">
            <v>57</v>
          </cell>
          <cell r="G22">
            <v>44</v>
          </cell>
          <cell r="H22">
            <v>0.9</v>
          </cell>
          <cell r="M22">
            <v>0</v>
          </cell>
          <cell r="O22">
            <v>11.4</v>
          </cell>
          <cell r="P22">
            <v>92.800000000000011</v>
          </cell>
          <cell r="Q22">
            <v>95</v>
          </cell>
          <cell r="T22">
            <v>12</v>
          </cell>
          <cell r="U22">
            <v>3.8596491228070176</v>
          </cell>
          <cell r="V22">
            <v>9.6</v>
          </cell>
          <cell r="W22">
            <v>9</v>
          </cell>
          <cell r="X22">
            <v>7.4</v>
          </cell>
          <cell r="Z22">
            <v>85.5</v>
          </cell>
          <cell r="AA22">
            <v>8</v>
          </cell>
          <cell r="AB22">
            <v>12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D23">
            <v>16</v>
          </cell>
          <cell r="F23">
            <v>8</v>
          </cell>
          <cell r="G23">
            <v>8</v>
          </cell>
          <cell r="H23">
            <v>0</v>
          </cell>
          <cell r="M23">
            <v>0</v>
          </cell>
          <cell r="O23">
            <v>1.6</v>
          </cell>
          <cell r="T23">
            <v>5</v>
          </cell>
          <cell r="U23">
            <v>5</v>
          </cell>
          <cell r="V23">
            <v>0</v>
          </cell>
          <cell r="W23">
            <v>0</v>
          </cell>
          <cell r="X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D24">
            <v>30</v>
          </cell>
          <cell r="F24">
            <v>22</v>
          </cell>
          <cell r="G24">
            <v>8</v>
          </cell>
          <cell r="H24">
            <v>0.43</v>
          </cell>
          <cell r="M24">
            <v>0</v>
          </cell>
          <cell r="O24">
            <v>4.4000000000000004</v>
          </cell>
          <cell r="P24">
            <v>36</v>
          </cell>
          <cell r="Q24">
            <v>35</v>
          </cell>
          <cell r="T24">
            <v>10</v>
          </cell>
          <cell r="U24">
            <v>1.8181818181818181</v>
          </cell>
          <cell r="V24">
            <v>1</v>
          </cell>
          <cell r="W24">
            <v>0.4</v>
          </cell>
          <cell r="X24">
            <v>0.4</v>
          </cell>
          <cell r="Z24">
            <v>15.049999999999999</v>
          </cell>
          <cell r="AA24">
            <v>16</v>
          </cell>
          <cell r="AB24">
            <v>2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Окт</v>
          </cell>
          <cell r="D25">
            <v>40</v>
          </cell>
          <cell r="F25">
            <v>14</v>
          </cell>
          <cell r="H25">
            <v>0.9</v>
          </cell>
          <cell r="M25">
            <v>216</v>
          </cell>
          <cell r="O25">
            <v>2.8</v>
          </cell>
          <cell r="P25">
            <v>100</v>
          </cell>
          <cell r="Q25">
            <v>120</v>
          </cell>
          <cell r="R25">
            <v>180</v>
          </cell>
          <cell r="S25" t="str">
            <v>ходовая позиция , вымывается</v>
          </cell>
          <cell r="T25">
            <v>112.85714285714286</v>
          </cell>
          <cell r="U25">
            <v>77.142857142857153</v>
          </cell>
          <cell r="V25">
            <v>12</v>
          </cell>
          <cell r="W25">
            <v>4.5999999999999996</v>
          </cell>
          <cell r="X25">
            <v>25.2</v>
          </cell>
          <cell r="Z25">
            <v>108</v>
          </cell>
          <cell r="AA25">
            <v>8</v>
          </cell>
          <cell r="AB25">
            <v>15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D26">
            <v>111</v>
          </cell>
          <cell r="F26">
            <v>31</v>
          </cell>
          <cell r="G26">
            <v>77</v>
          </cell>
          <cell r="H26">
            <v>0.43</v>
          </cell>
          <cell r="M26">
            <v>0</v>
          </cell>
          <cell r="O26">
            <v>6.2</v>
          </cell>
          <cell r="P26">
            <v>3.6000000000000085</v>
          </cell>
          <cell r="T26">
            <v>13.000000000000002</v>
          </cell>
          <cell r="U26">
            <v>12.419354838709678</v>
          </cell>
          <cell r="V26">
            <v>10.6</v>
          </cell>
          <cell r="W26">
            <v>0.8</v>
          </cell>
          <cell r="X26">
            <v>4.2</v>
          </cell>
          <cell r="Z26">
            <v>0</v>
          </cell>
          <cell r="AA26">
            <v>16</v>
          </cell>
          <cell r="AB26">
            <v>0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D27">
            <v>245</v>
          </cell>
          <cell r="F27">
            <v>150</v>
          </cell>
          <cell r="G27">
            <v>15</v>
          </cell>
          <cell r="H27">
            <v>1</v>
          </cell>
          <cell r="M27">
            <v>700</v>
          </cell>
          <cell r="O27">
            <v>30</v>
          </cell>
          <cell r="T27">
            <v>23.833333333333332</v>
          </cell>
          <cell r="U27">
            <v>23.833333333333332</v>
          </cell>
          <cell r="V27">
            <v>29</v>
          </cell>
          <cell r="W27">
            <v>36</v>
          </cell>
          <cell r="X27">
            <v>82</v>
          </cell>
          <cell r="Z27">
            <v>0</v>
          </cell>
          <cell r="AA27">
            <v>5</v>
          </cell>
          <cell r="AB27">
            <v>0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Окт</v>
          </cell>
          <cell r="D28">
            <v>214</v>
          </cell>
          <cell r="F28">
            <v>95</v>
          </cell>
          <cell r="G28">
            <v>3</v>
          </cell>
          <cell r="H28">
            <v>0.9</v>
          </cell>
          <cell r="M28">
            <v>240</v>
          </cell>
          <cell r="O28">
            <v>19</v>
          </cell>
          <cell r="P28">
            <v>4</v>
          </cell>
          <cell r="Q28">
            <v>70</v>
          </cell>
          <cell r="R28">
            <v>160</v>
          </cell>
          <cell r="S28" t="str">
            <v>ходовая позиция , вымывается</v>
          </cell>
          <cell r="T28">
            <v>13</v>
          </cell>
          <cell r="U28">
            <v>12.789473684210526</v>
          </cell>
          <cell r="V28">
            <v>30.6</v>
          </cell>
          <cell r="W28">
            <v>16</v>
          </cell>
          <cell r="X28">
            <v>32</v>
          </cell>
          <cell r="Z28">
            <v>63</v>
          </cell>
          <cell r="AA28">
            <v>8</v>
          </cell>
          <cell r="AB28">
            <v>9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D29">
            <v>64</v>
          </cell>
          <cell r="E29">
            <v>1</v>
          </cell>
          <cell r="F29">
            <v>42</v>
          </cell>
          <cell r="H29">
            <v>0.43</v>
          </cell>
          <cell r="M29">
            <v>32</v>
          </cell>
          <cell r="O29">
            <v>8.4</v>
          </cell>
          <cell r="P29">
            <v>68.800000000000011</v>
          </cell>
          <cell r="Q29">
            <v>70</v>
          </cell>
          <cell r="T29">
            <v>12</v>
          </cell>
          <cell r="U29">
            <v>3.8095238095238093</v>
          </cell>
          <cell r="V29">
            <v>5.8</v>
          </cell>
          <cell r="W29">
            <v>5.4</v>
          </cell>
          <cell r="X29">
            <v>5.2</v>
          </cell>
          <cell r="Z29">
            <v>30.099999999999998</v>
          </cell>
          <cell r="AA29">
            <v>16</v>
          </cell>
          <cell r="AB29">
            <v>4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Окт</v>
          </cell>
          <cell r="D30">
            <v>95</v>
          </cell>
          <cell r="F30">
            <v>19</v>
          </cell>
          <cell r="H30">
            <v>0.7</v>
          </cell>
          <cell r="M30">
            <v>176</v>
          </cell>
          <cell r="O30">
            <v>3.8</v>
          </cell>
          <cell r="P30">
            <v>50</v>
          </cell>
          <cell r="Q30">
            <v>70</v>
          </cell>
          <cell r="R30">
            <v>120</v>
          </cell>
          <cell r="S30" t="str">
            <v>ходовая позиция , вымывается</v>
          </cell>
          <cell r="T30">
            <v>59.473684210526315</v>
          </cell>
          <cell r="U30">
            <v>46.315789473684212</v>
          </cell>
          <cell r="V30">
            <v>2.4</v>
          </cell>
          <cell r="W30">
            <v>11.4</v>
          </cell>
          <cell r="X30">
            <v>22.8</v>
          </cell>
          <cell r="Z30">
            <v>49</v>
          </cell>
          <cell r="AA30">
            <v>8</v>
          </cell>
          <cell r="AB30">
            <v>9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D31">
            <v>31</v>
          </cell>
          <cell r="E31">
            <v>4</v>
          </cell>
          <cell r="F31">
            <v>10</v>
          </cell>
          <cell r="G31">
            <v>23</v>
          </cell>
          <cell r="H31">
            <v>0.43</v>
          </cell>
          <cell r="M31">
            <v>0</v>
          </cell>
          <cell r="O31">
            <v>2</v>
          </cell>
          <cell r="P31">
            <v>3</v>
          </cell>
          <cell r="T31">
            <v>13</v>
          </cell>
          <cell r="U31">
            <v>11.5</v>
          </cell>
          <cell r="V31">
            <v>1</v>
          </cell>
          <cell r="W31">
            <v>3</v>
          </cell>
          <cell r="X31">
            <v>0</v>
          </cell>
          <cell r="Z31">
            <v>0</v>
          </cell>
          <cell r="AA31">
            <v>16</v>
          </cell>
          <cell r="AB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D32">
            <v>183</v>
          </cell>
          <cell r="F32">
            <v>79</v>
          </cell>
          <cell r="G32">
            <v>96</v>
          </cell>
          <cell r="H32">
            <v>0.9</v>
          </cell>
          <cell r="M32">
            <v>168.2</v>
          </cell>
          <cell r="O32">
            <v>15.8</v>
          </cell>
          <cell r="T32">
            <v>16.721518987341771</v>
          </cell>
          <cell r="U32">
            <v>16.721518987341771</v>
          </cell>
          <cell r="V32">
            <v>25</v>
          </cell>
          <cell r="W32">
            <v>12.4</v>
          </cell>
          <cell r="X32">
            <v>26.4</v>
          </cell>
          <cell r="Z32">
            <v>0</v>
          </cell>
          <cell r="AA32">
            <v>8</v>
          </cell>
          <cell r="AB32">
            <v>0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D33">
            <v>42</v>
          </cell>
          <cell r="E33">
            <v>3</v>
          </cell>
          <cell r="F33">
            <v>10</v>
          </cell>
          <cell r="G33">
            <v>35</v>
          </cell>
          <cell r="H33">
            <v>0.43</v>
          </cell>
          <cell r="M33">
            <v>0</v>
          </cell>
          <cell r="O33">
            <v>2</v>
          </cell>
          <cell r="T33">
            <v>17.5</v>
          </cell>
          <cell r="U33">
            <v>17.5</v>
          </cell>
          <cell r="V33">
            <v>1.6</v>
          </cell>
          <cell r="W33">
            <v>3</v>
          </cell>
          <cell r="X33">
            <v>1.8</v>
          </cell>
          <cell r="Z33">
            <v>0</v>
          </cell>
          <cell r="AA33">
            <v>16</v>
          </cell>
          <cell r="AB33">
            <v>0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 t="str">
            <v>Окт</v>
          </cell>
          <cell r="H34">
            <v>0.9</v>
          </cell>
          <cell r="M34">
            <v>104</v>
          </cell>
          <cell r="O34">
            <v>0</v>
          </cell>
          <cell r="P34">
            <v>100</v>
          </cell>
          <cell r="Q34">
            <v>100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Z34">
            <v>90</v>
          </cell>
          <cell r="AA34">
            <v>8</v>
          </cell>
          <cell r="AB34">
            <v>13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D35">
            <v>605</v>
          </cell>
          <cell r="E35">
            <v>15</v>
          </cell>
          <cell r="F35">
            <v>370</v>
          </cell>
          <cell r="G35">
            <v>170</v>
          </cell>
          <cell r="H35">
            <v>1</v>
          </cell>
          <cell r="M35">
            <v>200</v>
          </cell>
          <cell r="O35">
            <v>74</v>
          </cell>
          <cell r="P35">
            <v>592</v>
          </cell>
          <cell r="Q35">
            <v>700</v>
          </cell>
          <cell r="R35">
            <v>1000</v>
          </cell>
          <cell r="S35" t="str">
            <v>ходовая позиция , вымывается</v>
          </cell>
          <cell r="T35">
            <v>13</v>
          </cell>
          <cell r="U35">
            <v>5</v>
          </cell>
          <cell r="V35">
            <v>65</v>
          </cell>
          <cell r="W35">
            <v>46.2</v>
          </cell>
          <cell r="X35">
            <v>16</v>
          </cell>
          <cell r="Z35">
            <v>700</v>
          </cell>
          <cell r="AA35">
            <v>5</v>
          </cell>
          <cell r="AB35">
            <v>140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D36">
            <v>35</v>
          </cell>
          <cell r="F36">
            <v>8</v>
          </cell>
          <cell r="G36">
            <v>27</v>
          </cell>
          <cell r="H36">
            <v>0.43</v>
          </cell>
          <cell r="M36">
            <v>0</v>
          </cell>
          <cell r="O36">
            <v>1.6</v>
          </cell>
          <cell r="T36">
            <v>16.875</v>
          </cell>
          <cell r="U36">
            <v>16.875</v>
          </cell>
          <cell r="V36">
            <v>0.8</v>
          </cell>
          <cell r="W36">
            <v>0</v>
          </cell>
          <cell r="X36">
            <v>1.4</v>
          </cell>
          <cell r="Z36">
            <v>0</v>
          </cell>
          <cell r="AA36">
            <v>16</v>
          </cell>
          <cell r="AB36">
            <v>0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D37">
            <v>32</v>
          </cell>
          <cell r="F37">
            <v>19</v>
          </cell>
          <cell r="G37">
            <v>12</v>
          </cell>
          <cell r="H37">
            <v>0.9</v>
          </cell>
          <cell r="M37">
            <v>0</v>
          </cell>
          <cell r="O37">
            <v>3.8</v>
          </cell>
          <cell r="P37">
            <v>29.799999999999997</v>
          </cell>
          <cell r="Q37">
            <v>29.799999999999997</v>
          </cell>
          <cell r="T37">
            <v>11</v>
          </cell>
          <cell r="U37">
            <v>3.1578947368421053</v>
          </cell>
          <cell r="V37">
            <v>1.4</v>
          </cell>
          <cell r="W37">
            <v>2.2000000000000002</v>
          </cell>
          <cell r="X37">
            <v>2</v>
          </cell>
          <cell r="Z37">
            <v>26.819999999999997</v>
          </cell>
          <cell r="AA37">
            <v>8</v>
          </cell>
          <cell r="AB37">
            <v>4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96</v>
          </cell>
          <cell r="F38">
            <v>3</v>
          </cell>
          <cell r="G38">
            <v>88</v>
          </cell>
          <cell r="H38">
            <v>0.33</v>
          </cell>
          <cell r="M38">
            <v>0</v>
          </cell>
          <cell r="O38">
            <v>0.6</v>
          </cell>
          <cell r="T38">
            <v>146.66666666666669</v>
          </cell>
          <cell r="U38">
            <v>146.66666666666669</v>
          </cell>
          <cell r="V38">
            <v>1</v>
          </cell>
          <cell r="W38">
            <v>0</v>
          </cell>
          <cell r="X38">
            <v>0.6</v>
          </cell>
          <cell r="Z38">
            <v>0</v>
          </cell>
          <cell r="AA38">
            <v>6</v>
          </cell>
          <cell r="AB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H39">
            <v>1</v>
          </cell>
          <cell r="M39">
            <v>0</v>
          </cell>
          <cell r="O39">
            <v>0</v>
          </cell>
          <cell r="P39">
            <v>50</v>
          </cell>
          <cell r="Q39">
            <v>50</v>
          </cell>
          <cell r="T39" t="e">
            <v>#DIV/0!</v>
          </cell>
          <cell r="U39" t="e">
            <v>#DIV/0!</v>
          </cell>
          <cell r="V39">
            <v>3.6</v>
          </cell>
          <cell r="W39">
            <v>0.6</v>
          </cell>
          <cell r="X39">
            <v>0</v>
          </cell>
          <cell r="Z39">
            <v>50</v>
          </cell>
          <cell r="AA39">
            <v>3</v>
          </cell>
          <cell r="AB39">
            <v>17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78</v>
          </cell>
          <cell r="F40">
            <v>57</v>
          </cell>
          <cell r="G40">
            <v>5</v>
          </cell>
          <cell r="H40">
            <v>0.25</v>
          </cell>
          <cell r="M40">
            <v>108</v>
          </cell>
          <cell r="O40">
            <v>11.4</v>
          </cell>
          <cell r="P40">
            <v>35.200000000000017</v>
          </cell>
          <cell r="Q40">
            <v>40</v>
          </cell>
          <cell r="R40">
            <v>60</v>
          </cell>
          <cell r="S40" t="str">
            <v>ходовая позиция , вымывается</v>
          </cell>
          <cell r="T40">
            <v>13.000000000000002</v>
          </cell>
          <cell r="U40">
            <v>9.9122807017543852</v>
          </cell>
          <cell r="V40">
            <v>3.8</v>
          </cell>
          <cell r="W40">
            <v>7.8</v>
          </cell>
          <cell r="X40">
            <v>12.6</v>
          </cell>
          <cell r="Z40">
            <v>10</v>
          </cell>
          <cell r="AA40">
            <v>12</v>
          </cell>
          <cell r="AB40">
            <v>3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D41">
            <v>48</v>
          </cell>
          <cell r="E41">
            <v>3</v>
          </cell>
          <cell r="F41">
            <v>17</v>
          </cell>
          <cell r="H41">
            <v>0.3</v>
          </cell>
          <cell r="M41">
            <v>72</v>
          </cell>
          <cell r="O41">
            <v>3.4</v>
          </cell>
          <cell r="P41">
            <v>20</v>
          </cell>
          <cell r="Q41">
            <v>20</v>
          </cell>
          <cell r="T41">
            <v>27.058823529411764</v>
          </cell>
          <cell r="U41">
            <v>21.176470588235293</v>
          </cell>
          <cell r="V41">
            <v>1.4</v>
          </cell>
          <cell r="W41">
            <v>4.8</v>
          </cell>
          <cell r="X41">
            <v>7.6</v>
          </cell>
          <cell r="Z41">
            <v>6</v>
          </cell>
          <cell r="AA41">
            <v>12</v>
          </cell>
          <cell r="AB41">
            <v>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D42">
            <v>57</v>
          </cell>
          <cell r="E42">
            <v>4</v>
          </cell>
          <cell r="F42">
            <v>30</v>
          </cell>
          <cell r="H42">
            <v>0.3</v>
          </cell>
          <cell r="M42">
            <v>120</v>
          </cell>
          <cell r="O42">
            <v>6</v>
          </cell>
          <cell r="P42">
            <v>50</v>
          </cell>
          <cell r="Q42">
            <v>80</v>
          </cell>
          <cell r="R42">
            <v>120</v>
          </cell>
          <cell r="S42" t="str">
            <v>ходовая позиция , вымывается</v>
          </cell>
          <cell r="T42">
            <v>28.333333333333332</v>
          </cell>
          <cell r="U42">
            <v>20</v>
          </cell>
          <cell r="V42">
            <v>2.4</v>
          </cell>
          <cell r="W42">
            <v>5.8</v>
          </cell>
          <cell r="X42">
            <v>14.2</v>
          </cell>
          <cell r="Z42">
            <v>24</v>
          </cell>
          <cell r="AA42">
            <v>12</v>
          </cell>
          <cell r="AB42">
            <v>7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H43">
            <v>1</v>
          </cell>
          <cell r="M43">
            <v>30.6</v>
          </cell>
          <cell r="O43">
            <v>0</v>
          </cell>
          <cell r="P43">
            <v>100</v>
          </cell>
          <cell r="Q43">
            <v>130</v>
          </cell>
          <cell r="R43">
            <v>180</v>
          </cell>
          <cell r="S43" t="str">
            <v>ходовая позиция , вымывается</v>
          </cell>
          <cell r="T43" t="e">
            <v>#DIV/0!</v>
          </cell>
          <cell r="U43" t="e">
            <v>#DIV/0!</v>
          </cell>
          <cell r="V43">
            <v>5.76</v>
          </cell>
          <cell r="W43">
            <v>5.76</v>
          </cell>
          <cell r="X43">
            <v>0.36</v>
          </cell>
          <cell r="Z43">
            <v>130</v>
          </cell>
          <cell r="AA43">
            <v>1.8</v>
          </cell>
          <cell r="AB43">
            <v>72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46</v>
          </cell>
          <cell r="F44">
            <v>26</v>
          </cell>
          <cell r="G44">
            <v>16</v>
          </cell>
          <cell r="H44">
            <v>0.2</v>
          </cell>
          <cell r="M44">
            <v>48</v>
          </cell>
          <cell r="O44">
            <v>5.2</v>
          </cell>
          <cell r="P44">
            <v>3.6000000000000085</v>
          </cell>
          <cell r="T44">
            <v>13.000000000000002</v>
          </cell>
          <cell r="U44">
            <v>12.307692307692307</v>
          </cell>
          <cell r="V44">
            <v>6.2</v>
          </cell>
          <cell r="W44">
            <v>3.2</v>
          </cell>
          <cell r="X44">
            <v>7</v>
          </cell>
          <cell r="Z44">
            <v>0</v>
          </cell>
          <cell r="AA44">
            <v>6</v>
          </cell>
          <cell r="AB44">
            <v>0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73</v>
          </cell>
          <cell r="F45">
            <v>30</v>
          </cell>
          <cell r="G45">
            <v>36</v>
          </cell>
          <cell r="H45">
            <v>0.2</v>
          </cell>
          <cell r="M45">
            <v>72</v>
          </cell>
          <cell r="O45">
            <v>6</v>
          </cell>
          <cell r="T45">
            <v>18</v>
          </cell>
          <cell r="U45">
            <v>18</v>
          </cell>
          <cell r="V45">
            <v>5.4</v>
          </cell>
          <cell r="W45">
            <v>2.6</v>
          </cell>
          <cell r="X45">
            <v>10.6</v>
          </cell>
          <cell r="Z45">
            <v>0</v>
          </cell>
          <cell r="AA45">
            <v>6</v>
          </cell>
          <cell r="AB45">
            <v>0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Окт</v>
          </cell>
          <cell r="D46">
            <v>331</v>
          </cell>
          <cell r="E46">
            <v>14</v>
          </cell>
          <cell r="F46">
            <v>103</v>
          </cell>
          <cell r="G46">
            <v>215</v>
          </cell>
          <cell r="H46">
            <v>0.25</v>
          </cell>
          <cell r="M46">
            <v>0</v>
          </cell>
          <cell r="O46">
            <v>20.6</v>
          </cell>
          <cell r="P46">
            <v>52.800000000000011</v>
          </cell>
          <cell r="Q46">
            <v>55</v>
          </cell>
          <cell r="T46">
            <v>13</v>
          </cell>
          <cell r="U46">
            <v>10.436893203883495</v>
          </cell>
          <cell r="V46">
            <v>14</v>
          </cell>
          <cell r="W46">
            <v>14.8</v>
          </cell>
          <cell r="X46">
            <v>17.600000000000001</v>
          </cell>
          <cell r="Z46">
            <v>13.75</v>
          </cell>
          <cell r="AA46">
            <v>12</v>
          </cell>
          <cell r="AB46">
            <v>5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Окт</v>
          </cell>
          <cell r="D47">
            <v>309</v>
          </cell>
          <cell r="F47">
            <v>93</v>
          </cell>
          <cell r="G47">
            <v>181</v>
          </cell>
          <cell r="H47">
            <v>0.25</v>
          </cell>
          <cell r="M47">
            <v>0</v>
          </cell>
          <cell r="O47">
            <v>18.600000000000001</v>
          </cell>
          <cell r="P47">
            <v>60.800000000000011</v>
          </cell>
          <cell r="Q47">
            <v>60</v>
          </cell>
          <cell r="T47">
            <v>13</v>
          </cell>
          <cell r="U47">
            <v>9.7311827956989241</v>
          </cell>
          <cell r="V47">
            <v>15.6</v>
          </cell>
          <cell r="W47">
            <v>18</v>
          </cell>
          <cell r="X47">
            <v>16.2</v>
          </cell>
          <cell r="Z47">
            <v>15</v>
          </cell>
          <cell r="AA47">
            <v>12</v>
          </cell>
          <cell r="AB47">
            <v>5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372</v>
          </cell>
          <cell r="F48">
            <v>212</v>
          </cell>
          <cell r="G48">
            <v>150</v>
          </cell>
          <cell r="H48">
            <v>0.14000000000000001</v>
          </cell>
          <cell r="M48">
            <v>132</v>
          </cell>
          <cell r="O48">
            <v>42.4</v>
          </cell>
          <cell r="P48">
            <v>269.19999999999993</v>
          </cell>
          <cell r="Q48">
            <v>270</v>
          </cell>
          <cell r="T48">
            <v>12.999999999999998</v>
          </cell>
          <cell r="U48">
            <v>6.6509433962264151</v>
          </cell>
          <cell r="V48">
            <v>19.8</v>
          </cell>
          <cell r="W48">
            <v>38</v>
          </cell>
          <cell r="X48">
            <v>37.799999999999997</v>
          </cell>
          <cell r="Z48">
            <v>37.800000000000004</v>
          </cell>
          <cell r="AA48">
            <v>22</v>
          </cell>
          <cell r="AB48">
            <v>12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M49">
            <v>0</v>
          </cell>
          <cell r="O49">
            <v>0</v>
          </cell>
          <cell r="P49">
            <v>100</v>
          </cell>
          <cell r="Q49">
            <v>100</v>
          </cell>
          <cell r="R49">
            <v>135</v>
          </cell>
          <cell r="S49" t="str">
            <v>ходовая позиция , вымывается</v>
          </cell>
          <cell r="T49" t="e">
            <v>#DIV/0!</v>
          </cell>
          <cell r="U49" t="e">
            <v>#DIV/0!</v>
          </cell>
          <cell r="V49">
            <v>0.54</v>
          </cell>
          <cell r="W49">
            <v>0</v>
          </cell>
          <cell r="X49">
            <v>0</v>
          </cell>
          <cell r="Z49">
            <v>100</v>
          </cell>
          <cell r="AA49">
            <v>2.7</v>
          </cell>
          <cell r="AB49">
            <v>37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H50">
            <v>1</v>
          </cell>
          <cell r="M50">
            <v>0</v>
          </cell>
          <cell r="O50">
            <v>0</v>
          </cell>
          <cell r="P50">
            <v>100</v>
          </cell>
          <cell r="Q50">
            <v>100</v>
          </cell>
          <cell r="R50">
            <v>250</v>
          </cell>
          <cell r="S50" t="str">
            <v>ходовая позиция , вымывается</v>
          </cell>
          <cell r="T50" t="e">
            <v>#DIV/0!</v>
          </cell>
          <cell r="U50" t="e">
            <v>#DIV/0!</v>
          </cell>
          <cell r="V50">
            <v>0</v>
          </cell>
          <cell r="W50">
            <v>0</v>
          </cell>
          <cell r="X50">
            <v>0</v>
          </cell>
          <cell r="Z50">
            <v>100</v>
          </cell>
          <cell r="AA50">
            <v>5</v>
          </cell>
          <cell r="AB50">
            <v>20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D51">
            <v>-37</v>
          </cell>
          <cell r="E51">
            <v>54</v>
          </cell>
          <cell r="F51">
            <v>6</v>
          </cell>
          <cell r="G51">
            <v>-3</v>
          </cell>
          <cell r="H51">
            <v>0</v>
          </cell>
          <cell r="M51">
            <v>0</v>
          </cell>
          <cell r="O51">
            <v>1.2</v>
          </cell>
          <cell r="T51">
            <v>-2.5</v>
          </cell>
          <cell r="U51">
            <v>-2.5</v>
          </cell>
          <cell r="V51">
            <v>0</v>
          </cell>
          <cell r="W51">
            <v>0</v>
          </cell>
          <cell r="X51">
            <v>10.199999999999999</v>
          </cell>
          <cell r="Z51">
            <v>0</v>
          </cell>
          <cell r="AA51">
            <v>0</v>
          </cell>
          <cell r="AB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D52">
            <v>-53</v>
          </cell>
          <cell r="E52">
            <v>77</v>
          </cell>
          <cell r="F52">
            <v>21</v>
          </cell>
          <cell r="G52">
            <v>-10</v>
          </cell>
          <cell r="H52">
            <v>0</v>
          </cell>
          <cell r="M52">
            <v>0</v>
          </cell>
          <cell r="O52">
            <v>4.2</v>
          </cell>
          <cell r="T52">
            <v>-2.3809523809523809</v>
          </cell>
          <cell r="U52">
            <v>-2.3809523809523809</v>
          </cell>
          <cell r="V52">
            <v>0</v>
          </cell>
          <cell r="W52">
            <v>2.6</v>
          </cell>
          <cell r="X52">
            <v>13.4</v>
          </cell>
          <cell r="Z52">
            <v>0</v>
          </cell>
          <cell r="AA52">
            <v>0</v>
          </cell>
          <cell r="AB52">
            <v>0</v>
          </cell>
        </row>
        <row r="56">
          <cell r="Q56" t="str">
            <v>скорей всего завод не отгрузит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 t="str">
            <v>Нояб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</row>
        <row r="16">
          <cell r="A16" t="str">
            <v>Наггетсы хрустящие п/ф ВЕС ПОКОМ</v>
          </cell>
          <cell r="B16" t="str">
            <v>кг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 t="str">
            <v>Нояб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 t="str">
            <v>Нояб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 t="str">
            <v>Нояб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 t="str">
            <v>Нояб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 t="str">
            <v>Нояб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 t="str">
            <v>Нояб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 t="str">
            <v>Нояб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56"/>
  <sheetViews>
    <sheetView tabSelected="1" workbookViewId="0">
      <pane ySplit="5" topLeftCell="A6" activePane="bottomLeft" state="frozen"/>
      <selection pane="bottomLeft" activeCell="S15" sqref="S15"/>
    </sheetView>
  </sheetViews>
  <sheetFormatPr defaultColWidth="10.5" defaultRowHeight="11.45" customHeight="1" outlineLevelRow="2" x14ac:dyDescent="0.2"/>
  <cols>
    <col min="1" max="1" width="61.5" style="2" customWidth="1"/>
    <col min="2" max="2" width="4.83203125" style="2" customWidth="1"/>
    <col min="3" max="4" width="8.6640625" style="2" customWidth="1"/>
    <col min="5" max="8" width="7.33203125" style="2" customWidth="1"/>
    <col min="9" max="9" width="5.1640625" style="19" customWidth="1"/>
    <col min="10" max="10" width="1.1640625" style="3" customWidth="1"/>
    <col min="11" max="11" width="1" style="3" customWidth="1"/>
    <col min="12" max="13" width="1.1640625" style="3" customWidth="1"/>
    <col min="14" max="14" width="8.83203125" style="3" customWidth="1"/>
    <col min="15" max="15" width="1.5" style="3" customWidth="1"/>
    <col min="16" max="16" width="7.33203125" style="3" customWidth="1"/>
    <col min="17" max="17" width="8.6640625" style="3" customWidth="1"/>
    <col min="18" max="18" width="10.5" style="3"/>
    <col min="19" max="19" width="17" style="3" customWidth="1"/>
    <col min="20" max="21" width="6.6640625" style="3" customWidth="1"/>
    <col min="22" max="24" width="8" style="3" customWidth="1"/>
    <col min="25" max="26" width="10.5" style="3"/>
    <col min="27" max="27" width="9.1640625" style="19" customWidth="1"/>
    <col min="28" max="28" width="10.5" style="20"/>
    <col min="29" max="16384" width="10.5" style="3"/>
  </cols>
  <sheetData>
    <row r="1" spans="1:29" ht="12.95" customHeight="1" outlineLevel="1" x14ac:dyDescent="0.2">
      <c r="A1" s="1" t="s">
        <v>0</v>
      </c>
    </row>
    <row r="2" spans="1:29" ht="12.95" customHeight="1" outlineLevel="1" x14ac:dyDescent="0.2">
      <c r="A2" s="1"/>
    </row>
    <row r="3" spans="1:29" ht="26.1" customHeight="1" x14ac:dyDescent="0.2">
      <c r="A3" s="4" t="s">
        <v>1</v>
      </c>
      <c r="B3" s="4" t="s">
        <v>2</v>
      </c>
      <c r="C3" s="21" t="s">
        <v>74</v>
      </c>
      <c r="D3" s="21" t="s">
        <v>74</v>
      </c>
      <c r="E3" s="4" t="s">
        <v>3</v>
      </c>
      <c r="F3" s="4"/>
      <c r="G3" s="4"/>
      <c r="H3" s="4"/>
      <c r="I3" s="9" t="s">
        <v>54</v>
      </c>
      <c r="J3" s="10" t="s">
        <v>55</v>
      </c>
      <c r="K3" s="10" t="s">
        <v>56</v>
      </c>
      <c r="L3" s="10" t="s">
        <v>57</v>
      </c>
      <c r="M3" s="10" t="s">
        <v>58</v>
      </c>
      <c r="N3" s="10" t="s">
        <v>59</v>
      </c>
      <c r="O3" s="10" t="s">
        <v>59</v>
      </c>
      <c r="P3" s="10" t="s">
        <v>60</v>
      </c>
      <c r="Q3" s="10" t="s">
        <v>59</v>
      </c>
      <c r="R3" s="11" t="s">
        <v>61</v>
      </c>
      <c r="S3" s="12"/>
      <c r="T3" s="10" t="s">
        <v>62</v>
      </c>
      <c r="U3" s="10" t="s">
        <v>63</v>
      </c>
      <c r="V3" s="13" t="s">
        <v>64</v>
      </c>
      <c r="W3" s="13" t="s">
        <v>65</v>
      </c>
      <c r="X3" s="13" t="s">
        <v>73</v>
      </c>
      <c r="Y3" s="10" t="s">
        <v>66</v>
      </c>
      <c r="Z3" s="10" t="s">
        <v>67</v>
      </c>
      <c r="AA3" s="9"/>
      <c r="AB3" s="14" t="s">
        <v>68</v>
      </c>
      <c r="AC3" s="10" t="s">
        <v>69</v>
      </c>
    </row>
    <row r="4" spans="1:29" ht="26.1" customHeight="1" x14ac:dyDescent="0.2">
      <c r="A4" s="4" t="s">
        <v>1</v>
      </c>
      <c r="B4" s="4" t="s">
        <v>2</v>
      </c>
      <c r="C4" s="21" t="s">
        <v>74</v>
      </c>
      <c r="D4" s="21" t="s">
        <v>74</v>
      </c>
      <c r="E4" s="4" t="s">
        <v>4</v>
      </c>
      <c r="F4" s="4" t="s">
        <v>5</v>
      </c>
      <c r="G4" s="4" t="s">
        <v>6</v>
      </c>
      <c r="H4" s="4" t="s">
        <v>7</v>
      </c>
      <c r="I4" s="9"/>
      <c r="J4" s="10"/>
      <c r="K4" s="10"/>
      <c r="L4" s="10"/>
      <c r="M4" s="10"/>
      <c r="N4" s="13" t="s">
        <v>78</v>
      </c>
      <c r="O4" s="10"/>
      <c r="P4" s="10"/>
      <c r="Q4" s="15"/>
      <c r="R4" s="11" t="s">
        <v>70</v>
      </c>
      <c r="S4" s="12" t="s">
        <v>71</v>
      </c>
      <c r="T4" s="10"/>
      <c r="U4" s="10"/>
      <c r="V4" s="10"/>
      <c r="W4" s="10"/>
      <c r="X4" s="10"/>
      <c r="Y4" s="10"/>
      <c r="Z4" s="10"/>
      <c r="AA4" s="9"/>
      <c r="AB4" s="14"/>
      <c r="AC4" s="10"/>
    </row>
    <row r="5" spans="1:29" ht="11.1" customHeight="1" x14ac:dyDescent="0.2">
      <c r="A5" s="5"/>
      <c r="B5" s="5"/>
      <c r="C5" s="5"/>
      <c r="D5" s="5"/>
      <c r="E5" s="6"/>
      <c r="F5" s="6"/>
      <c r="G5" s="16">
        <f t="shared" ref="G5:H5" si="0">SUM(G6:G101)</f>
        <v>2231</v>
      </c>
      <c r="H5" s="16">
        <f t="shared" si="0"/>
        <v>2958.7</v>
      </c>
      <c r="I5" s="9"/>
      <c r="J5" s="16">
        <f t="shared" ref="J5:Q5" si="1">SUM(J6:J101)</f>
        <v>0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2764.6</v>
      </c>
      <c r="O5" s="16">
        <f t="shared" si="1"/>
        <v>0</v>
      </c>
      <c r="P5" s="16">
        <f t="shared" si="1"/>
        <v>446.2</v>
      </c>
      <c r="Q5" s="16">
        <f t="shared" si="1"/>
        <v>1932.6</v>
      </c>
      <c r="R5" s="16">
        <f t="shared" ref="R5" si="2">SUM(R6:R54)</f>
        <v>0</v>
      </c>
      <c r="S5" s="17"/>
      <c r="T5" s="10"/>
      <c r="U5" s="10"/>
      <c r="V5" s="16">
        <f>SUM(V6:V101)</f>
        <v>401.22000000000014</v>
      </c>
      <c r="W5" s="16">
        <f>SUM(W6:W101)</f>
        <v>554.18180000000007</v>
      </c>
      <c r="X5" s="16">
        <f>SUM(X6:X101)</f>
        <v>449.26</v>
      </c>
      <c r="Y5" s="10"/>
      <c r="Z5" s="16">
        <f>SUM(Z6:Z101)</f>
        <v>1135.9899999999998</v>
      </c>
      <c r="AA5" s="9" t="s">
        <v>72</v>
      </c>
      <c r="AB5" s="18">
        <f>SUM(AB6:AB101)</f>
        <v>0</v>
      </c>
      <c r="AC5" s="16">
        <f>SUM(AC6:AC101)</f>
        <v>0</v>
      </c>
    </row>
    <row r="6" spans="1:29" ht="11.1" customHeight="1" outlineLevel="2" x14ac:dyDescent="0.2">
      <c r="A6" s="7" t="s">
        <v>11</v>
      </c>
      <c r="B6" s="7" t="s">
        <v>9</v>
      </c>
      <c r="C6" s="7"/>
      <c r="D6" s="7"/>
      <c r="E6" s="8">
        <v>40</v>
      </c>
      <c r="F6" s="8">
        <v>48</v>
      </c>
      <c r="G6" s="8">
        <v>37</v>
      </c>
      <c r="H6" s="8">
        <v>30</v>
      </c>
      <c r="I6" s="19">
        <f>VLOOKUP(A6,[1]TDSheet!$A:$H,8,0)</f>
        <v>0.3</v>
      </c>
      <c r="N6" s="26">
        <f>VLOOKUP(A6,[1]TDSheet!$A:$AB,28,0)*AA6</f>
        <v>48</v>
      </c>
      <c r="P6" s="3">
        <f>G6/5</f>
        <v>7.4</v>
      </c>
      <c r="Q6" s="25">
        <f>13*P6-N6-H6</f>
        <v>18.200000000000003</v>
      </c>
      <c r="R6" s="25"/>
      <c r="T6" s="3">
        <f>(H6+N6+Q6)/P6</f>
        <v>13</v>
      </c>
      <c r="U6" s="3">
        <f>(H6+N6)/P6</f>
        <v>10.54054054054054</v>
      </c>
      <c r="V6" s="3">
        <f>VLOOKUP(A6,[1]TDSheet!$A:$W,23,0)</f>
        <v>8</v>
      </c>
      <c r="W6" s="3">
        <f>VLOOKUP(A6,[1]TDSheet!$A:$X,24,0)</f>
        <v>8.8000000000000007</v>
      </c>
      <c r="X6" s="3">
        <f>VLOOKUP(A6,[1]TDSheet!$A:$O,15,0)</f>
        <v>8.8000000000000007</v>
      </c>
      <c r="Z6" s="3">
        <f>Q6*I6</f>
        <v>5.4600000000000009</v>
      </c>
      <c r="AA6" s="19">
        <f>VLOOKUP(A6,[1]TDSheet!$A:$AA,27,0)</f>
        <v>12</v>
      </c>
    </row>
    <row r="7" spans="1:29" ht="11.1" customHeight="1" outlineLevel="2" x14ac:dyDescent="0.2">
      <c r="A7" s="7" t="s">
        <v>12</v>
      </c>
      <c r="B7" s="7" t="s">
        <v>9</v>
      </c>
      <c r="C7" s="22" t="str">
        <f>VLOOKUP(A7,[1]TDSheet!$A:$C,3,0)</f>
        <v>Окт</v>
      </c>
      <c r="D7" s="31" t="str">
        <f>VLOOKUP(A7,[2]TDSheet!$A:$D,4,0)</f>
        <v>Нояб</v>
      </c>
      <c r="E7" s="8">
        <v>15</v>
      </c>
      <c r="F7" s="8">
        <v>108</v>
      </c>
      <c r="G7" s="8">
        <v>33</v>
      </c>
      <c r="H7" s="8">
        <v>75</v>
      </c>
      <c r="I7" s="19">
        <f>VLOOKUP(A7,[1]TDSheet!$A:$H,8,0)</f>
        <v>0.3</v>
      </c>
      <c r="N7" s="26">
        <f>VLOOKUP(A7,[1]TDSheet!$A:$AB,28,0)*AA7</f>
        <v>48</v>
      </c>
      <c r="P7" s="3">
        <f t="shared" ref="P7:P52" si="3">G7/5</f>
        <v>6.6</v>
      </c>
      <c r="Q7" s="25"/>
      <c r="R7" s="25"/>
      <c r="T7" s="3">
        <f t="shared" ref="T7:T52" si="4">(H7+N7+Q7)/P7</f>
        <v>18.636363636363637</v>
      </c>
      <c r="U7" s="3">
        <f t="shared" ref="U7:U52" si="5">(H7+N7)/P7</f>
        <v>18.636363636363637</v>
      </c>
      <c r="V7" s="3">
        <f>VLOOKUP(A7,[1]TDSheet!$A:$W,23,0)</f>
        <v>9</v>
      </c>
      <c r="W7" s="3">
        <f>VLOOKUP(A7,[1]TDSheet!$A:$X,24,0)</f>
        <v>13.2</v>
      </c>
      <c r="X7" s="3">
        <f>VLOOKUP(A7,[1]TDSheet!$A:$O,15,0)</f>
        <v>11.8</v>
      </c>
      <c r="Z7" s="3">
        <f t="shared" ref="Z7:Z52" si="6">Q7*I7</f>
        <v>0</v>
      </c>
      <c r="AA7" s="19">
        <f>VLOOKUP(A7,[1]TDSheet!$A:$AA,27,0)</f>
        <v>12</v>
      </c>
    </row>
    <row r="8" spans="1:29" ht="11.1" customHeight="1" outlineLevel="2" x14ac:dyDescent="0.2">
      <c r="A8" s="7" t="s">
        <v>13</v>
      </c>
      <c r="B8" s="7" t="s">
        <v>9</v>
      </c>
      <c r="C8" s="22" t="str">
        <f>VLOOKUP(A8,[1]TDSheet!$A:$C,3,0)</f>
        <v>Окт</v>
      </c>
      <c r="D8" s="31" t="str">
        <f>VLOOKUP(A8,[2]TDSheet!$A:$D,4,0)</f>
        <v>Нояб</v>
      </c>
      <c r="E8" s="8">
        <v>2</v>
      </c>
      <c r="F8" s="8">
        <v>132</v>
      </c>
      <c r="G8" s="8">
        <v>38</v>
      </c>
      <c r="H8" s="27">
        <f>93+H51</f>
        <v>68</v>
      </c>
      <c r="I8" s="19">
        <f>VLOOKUP(A8,[1]TDSheet!$A:$H,8,0)</f>
        <v>0.3</v>
      </c>
      <c r="N8" s="26"/>
      <c r="P8" s="3">
        <f t="shared" si="3"/>
        <v>7.6</v>
      </c>
      <c r="Q8" s="25">
        <f t="shared" ref="Q8:Q48" si="7">13*P8-N8-H8</f>
        <v>30.799999999999997</v>
      </c>
      <c r="R8" s="25"/>
      <c r="T8" s="3">
        <f t="shared" si="4"/>
        <v>13</v>
      </c>
      <c r="U8" s="3">
        <f t="shared" si="5"/>
        <v>8.9473684210526319</v>
      </c>
      <c r="V8" s="3">
        <f>VLOOKUP(A8,[1]TDSheet!$A:$W,23,0)</f>
        <v>9.8000000000000007</v>
      </c>
      <c r="W8" s="3">
        <f>VLOOKUP(A8,[1]TDSheet!$A:$X,24,0)</f>
        <v>15.8</v>
      </c>
      <c r="X8" s="3">
        <f>VLOOKUP(A8,[1]TDSheet!$A:$O,15,0)</f>
        <v>2.2000000000000002</v>
      </c>
      <c r="Z8" s="3">
        <f t="shared" si="6"/>
        <v>9.2399999999999984</v>
      </c>
      <c r="AA8" s="19">
        <f>VLOOKUP(A8,[1]TDSheet!$A:$AA,27,0)</f>
        <v>12</v>
      </c>
    </row>
    <row r="9" spans="1:29" ht="11.1" customHeight="1" outlineLevel="2" x14ac:dyDescent="0.2">
      <c r="A9" s="7" t="s">
        <v>14</v>
      </c>
      <c r="B9" s="7" t="s">
        <v>9</v>
      </c>
      <c r="C9" s="7"/>
      <c r="D9" s="7"/>
      <c r="E9" s="8">
        <v>70</v>
      </c>
      <c r="F9" s="8">
        <v>72</v>
      </c>
      <c r="G9" s="8">
        <v>88</v>
      </c>
      <c r="H9" s="8">
        <v>43</v>
      </c>
      <c r="I9" s="19">
        <f>VLOOKUP(A9,[1]TDSheet!$A:$H,8,0)</f>
        <v>0.09</v>
      </c>
      <c r="N9" s="26"/>
      <c r="P9" s="3">
        <f t="shared" si="3"/>
        <v>17.600000000000001</v>
      </c>
      <c r="Q9" s="25">
        <f>10*P9-N9-H9</f>
        <v>133</v>
      </c>
      <c r="R9" s="25"/>
      <c r="T9" s="3">
        <f t="shared" si="4"/>
        <v>10</v>
      </c>
      <c r="U9" s="3">
        <f t="shared" si="5"/>
        <v>2.4431818181818179</v>
      </c>
      <c r="V9" s="3">
        <f>VLOOKUP(A9,[1]TDSheet!$A:$W,23,0)</f>
        <v>4</v>
      </c>
      <c r="W9" s="3">
        <f>VLOOKUP(A9,[1]TDSheet!$A:$X,24,0)</f>
        <v>11.2</v>
      </c>
      <c r="X9" s="3">
        <f>VLOOKUP(A9,[1]TDSheet!$A:$O,15,0)</f>
        <v>3.8</v>
      </c>
      <c r="Z9" s="3">
        <f t="shared" si="6"/>
        <v>11.969999999999999</v>
      </c>
      <c r="AA9" s="19">
        <f>VLOOKUP(A9,[1]TDSheet!$A:$AA,27,0)</f>
        <v>24</v>
      </c>
    </row>
    <row r="10" spans="1:29" ht="21.95" customHeight="1" outlineLevel="2" x14ac:dyDescent="0.2">
      <c r="A10" s="7" t="s">
        <v>15</v>
      </c>
      <c r="B10" s="7" t="s">
        <v>16</v>
      </c>
      <c r="C10" s="7"/>
      <c r="D10" s="7"/>
      <c r="E10" s="8"/>
      <c r="F10" s="8">
        <v>51</v>
      </c>
      <c r="G10" s="8">
        <v>24</v>
      </c>
      <c r="H10" s="8">
        <v>27</v>
      </c>
      <c r="I10" s="19">
        <f>VLOOKUP(A10,[1]TDSheet!$A:$H,8,0)</f>
        <v>1</v>
      </c>
      <c r="N10" s="26">
        <f>VLOOKUP(A10,[1]TDSheet!$A:$AB,28,0)*AA10</f>
        <v>51</v>
      </c>
      <c r="P10" s="3">
        <f t="shared" si="3"/>
        <v>4.8</v>
      </c>
      <c r="Q10" s="25"/>
      <c r="R10" s="25"/>
      <c r="T10" s="3">
        <f t="shared" si="4"/>
        <v>16.25</v>
      </c>
      <c r="U10" s="3">
        <f t="shared" si="5"/>
        <v>16.25</v>
      </c>
      <c r="V10" s="3">
        <f>VLOOKUP(A10,[1]TDSheet!$A:$W,23,0)</f>
        <v>9</v>
      </c>
      <c r="W10" s="3">
        <f>VLOOKUP(A10,[1]TDSheet!$A:$X,24,0)</f>
        <v>1.8</v>
      </c>
      <c r="X10" s="3">
        <f>VLOOKUP(A10,[1]TDSheet!$A:$O,15,0)</f>
        <v>0</v>
      </c>
      <c r="Z10" s="3">
        <f t="shared" si="6"/>
        <v>0</v>
      </c>
      <c r="AA10" s="19">
        <f>VLOOKUP(A10,[1]TDSheet!$A:$AA,27,0)</f>
        <v>3</v>
      </c>
    </row>
    <row r="11" spans="1:29" ht="11.1" customHeight="1" outlineLevel="2" x14ac:dyDescent="0.2">
      <c r="A11" s="7" t="s">
        <v>17</v>
      </c>
      <c r="B11" s="7" t="s">
        <v>16</v>
      </c>
      <c r="C11" s="7"/>
      <c r="D11" s="7"/>
      <c r="E11" s="8">
        <v>66.599999999999994</v>
      </c>
      <c r="F11" s="8"/>
      <c r="G11" s="8">
        <v>18</v>
      </c>
      <c r="H11" s="8">
        <v>48.6</v>
      </c>
      <c r="I11" s="19">
        <f>VLOOKUP(A11,[1]TDSheet!$A:$H,8,0)</f>
        <v>1</v>
      </c>
      <c r="N11" s="26"/>
      <c r="P11" s="3">
        <f t="shared" si="3"/>
        <v>3.6</v>
      </c>
      <c r="Q11" s="25"/>
      <c r="R11" s="25"/>
      <c r="T11" s="3">
        <f t="shared" si="4"/>
        <v>13.5</v>
      </c>
      <c r="U11" s="3">
        <f t="shared" si="5"/>
        <v>13.5</v>
      </c>
      <c r="V11" s="3">
        <f>VLOOKUP(A11,[1]TDSheet!$A:$W,23,0)</f>
        <v>5.5200000000000005</v>
      </c>
      <c r="W11" s="3">
        <f>VLOOKUP(A11,[1]TDSheet!$A:$X,24,0)</f>
        <v>5.92</v>
      </c>
      <c r="X11" s="3">
        <f>VLOOKUP(A11,[1]TDSheet!$A:$O,15,0)</f>
        <v>0</v>
      </c>
      <c r="Z11" s="3">
        <f t="shared" si="6"/>
        <v>0</v>
      </c>
      <c r="AA11" s="19">
        <f>VLOOKUP(A11,[1]TDSheet!$A:$AA,27,0)</f>
        <v>3.7</v>
      </c>
    </row>
    <row r="12" spans="1:29" ht="21.95" customHeight="1" outlineLevel="2" x14ac:dyDescent="0.2">
      <c r="A12" s="7" t="s">
        <v>18</v>
      </c>
      <c r="B12" s="7" t="s">
        <v>16</v>
      </c>
      <c r="C12" s="7"/>
      <c r="D12" s="7"/>
      <c r="E12" s="8">
        <v>18.5</v>
      </c>
      <c r="F12" s="8"/>
      <c r="G12" s="8">
        <v>3.7</v>
      </c>
      <c r="H12" s="8">
        <v>11.1</v>
      </c>
      <c r="I12" s="19">
        <f>VLOOKUP(A12,[1]TDSheet!$A:$H,8,0)</f>
        <v>1</v>
      </c>
      <c r="N12" s="26"/>
      <c r="P12" s="3">
        <f t="shared" si="3"/>
        <v>0.74</v>
      </c>
      <c r="Q12" s="25"/>
      <c r="R12" s="25"/>
      <c r="T12" s="3">
        <f t="shared" si="4"/>
        <v>15</v>
      </c>
      <c r="U12" s="3">
        <f t="shared" si="5"/>
        <v>15</v>
      </c>
      <c r="V12" s="3">
        <f>VLOOKUP(A12,[1]TDSheet!$A:$W,23,0)</f>
        <v>0.74</v>
      </c>
      <c r="W12" s="3">
        <f>VLOOKUP(A12,[1]TDSheet!$A:$X,24,0)</f>
        <v>0</v>
      </c>
      <c r="X12" s="3">
        <f>VLOOKUP(A12,[1]TDSheet!$A:$O,15,0)</f>
        <v>0.74</v>
      </c>
      <c r="Z12" s="3">
        <f t="shared" si="6"/>
        <v>0</v>
      </c>
      <c r="AA12" s="19">
        <f>VLOOKUP(A12,[1]TDSheet!$A:$AA,27,0)</f>
        <v>3.7</v>
      </c>
    </row>
    <row r="13" spans="1:29" ht="11.1" customHeight="1" outlineLevel="2" x14ac:dyDescent="0.2">
      <c r="A13" s="7" t="s">
        <v>19</v>
      </c>
      <c r="B13" s="7" t="s">
        <v>9</v>
      </c>
      <c r="C13" s="7"/>
      <c r="D13" s="7"/>
      <c r="E13" s="8">
        <v>22</v>
      </c>
      <c r="F13" s="8">
        <v>72</v>
      </c>
      <c r="G13" s="8">
        <v>27</v>
      </c>
      <c r="H13" s="8">
        <v>45</v>
      </c>
      <c r="I13" s="19">
        <f>VLOOKUP(A13,[1]TDSheet!$A:$H,8,0)</f>
        <v>0.25</v>
      </c>
      <c r="N13" s="26">
        <f>VLOOKUP(A13,[1]TDSheet!$A:$AB,28,0)*AA13</f>
        <v>60</v>
      </c>
      <c r="P13" s="3">
        <f t="shared" si="3"/>
        <v>5.4</v>
      </c>
      <c r="Q13" s="25"/>
      <c r="R13" s="25"/>
      <c r="T13" s="3">
        <f t="shared" si="4"/>
        <v>19.444444444444443</v>
      </c>
      <c r="U13" s="3">
        <f t="shared" si="5"/>
        <v>19.444444444444443</v>
      </c>
      <c r="V13" s="3">
        <f>VLOOKUP(A13,[1]TDSheet!$A:$W,23,0)</f>
        <v>3</v>
      </c>
      <c r="W13" s="3">
        <f>VLOOKUP(A13,[1]TDSheet!$A:$X,24,0)</f>
        <v>9.1999999999999993</v>
      </c>
      <c r="X13" s="3">
        <f>VLOOKUP(A13,[1]TDSheet!$A:$O,15,0)</f>
        <v>9.8000000000000007</v>
      </c>
      <c r="Z13" s="3">
        <f t="shared" si="6"/>
        <v>0</v>
      </c>
      <c r="AA13" s="19">
        <f>VLOOKUP(A13,[1]TDSheet!$A:$AA,27,0)</f>
        <v>12</v>
      </c>
    </row>
    <row r="14" spans="1:29" ht="11.1" customHeight="1" outlineLevel="2" x14ac:dyDescent="0.2">
      <c r="A14" s="7" t="s">
        <v>20</v>
      </c>
      <c r="B14" s="7" t="s">
        <v>9</v>
      </c>
      <c r="C14" s="7"/>
      <c r="D14" s="7"/>
      <c r="E14" s="8">
        <v>1</v>
      </c>
      <c r="F14" s="8">
        <v>84</v>
      </c>
      <c r="G14" s="8">
        <v>20</v>
      </c>
      <c r="H14" s="8">
        <v>64</v>
      </c>
      <c r="I14" s="19">
        <f>VLOOKUP(A14,[1]TDSheet!$A:$H,8,0)</f>
        <v>0.25</v>
      </c>
      <c r="N14" s="26">
        <f>VLOOKUP(A14,[1]TDSheet!$A:$AB,28,0)*AA14</f>
        <v>24</v>
      </c>
      <c r="P14" s="3">
        <f t="shared" si="3"/>
        <v>4</v>
      </c>
      <c r="Q14" s="25"/>
      <c r="R14" s="25"/>
      <c r="T14" s="3">
        <f t="shared" si="4"/>
        <v>22</v>
      </c>
      <c r="U14" s="3">
        <f t="shared" si="5"/>
        <v>22</v>
      </c>
      <c r="V14" s="3">
        <f>VLOOKUP(A14,[1]TDSheet!$A:$W,23,0)</f>
        <v>3.2</v>
      </c>
      <c r="W14" s="3">
        <f>VLOOKUP(A14,[1]TDSheet!$A:$X,24,0)</f>
        <v>10.199999999999999</v>
      </c>
      <c r="X14" s="3">
        <f>VLOOKUP(A14,[1]TDSheet!$A:$O,15,0)</f>
        <v>4.4000000000000004</v>
      </c>
      <c r="Z14" s="3">
        <f t="shared" si="6"/>
        <v>0</v>
      </c>
      <c r="AA14" s="19">
        <f>VLOOKUP(A14,[1]TDSheet!$A:$AA,27,0)</f>
        <v>12</v>
      </c>
    </row>
    <row r="15" spans="1:29" ht="11.1" customHeight="1" outlineLevel="2" x14ac:dyDescent="0.2">
      <c r="A15" s="7" t="s">
        <v>21</v>
      </c>
      <c r="B15" s="7" t="s">
        <v>16</v>
      </c>
      <c r="C15" s="7"/>
      <c r="D15" s="7"/>
      <c r="E15" s="8">
        <v>19.8</v>
      </c>
      <c r="F15" s="8"/>
      <c r="G15" s="8">
        <v>9</v>
      </c>
      <c r="H15" s="8"/>
      <c r="I15" s="19">
        <f>VLOOKUP(A15,[1]TDSheet!$A:$H,8,0)</f>
        <v>1</v>
      </c>
      <c r="N15" s="26"/>
      <c r="P15" s="3">
        <f t="shared" si="3"/>
        <v>1.8</v>
      </c>
      <c r="Q15" s="25">
        <f t="shared" si="7"/>
        <v>23.400000000000002</v>
      </c>
      <c r="R15" s="25"/>
      <c r="T15" s="3">
        <f t="shared" si="4"/>
        <v>13</v>
      </c>
      <c r="U15" s="3">
        <f t="shared" si="5"/>
        <v>0</v>
      </c>
      <c r="V15" s="3">
        <f>VLOOKUP(A15,[1]TDSheet!$A:$W,23,0)</f>
        <v>1.8</v>
      </c>
      <c r="W15" s="3">
        <f>VLOOKUP(A15,[1]TDSheet!$A:$X,24,0)</f>
        <v>9.3617999999999988</v>
      </c>
      <c r="X15" s="3">
        <f>VLOOKUP(A15,[1]TDSheet!$A:$O,15,0)</f>
        <v>9.379999999999999</v>
      </c>
      <c r="Z15" s="3">
        <f t="shared" si="6"/>
        <v>23.400000000000002</v>
      </c>
      <c r="AA15" s="19">
        <f>VLOOKUP(A15,[1]TDSheet!$A:$AA,27,0)</f>
        <v>1.8</v>
      </c>
    </row>
    <row r="16" spans="1:29" ht="11.1" customHeight="1" outlineLevel="2" x14ac:dyDescent="0.2">
      <c r="A16" s="7" t="s">
        <v>22</v>
      </c>
      <c r="B16" s="7" t="s">
        <v>16</v>
      </c>
      <c r="C16" s="7"/>
      <c r="D16" s="7"/>
      <c r="E16" s="8">
        <v>3.7</v>
      </c>
      <c r="F16" s="8"/>
      <c r="G16" s="8">
        <v>3.7</v>
      </c>
      <c r="H16" s="8"/>
      <c r="I16" s="19">
        <f>VLOOKUP(A16,[1]TDSheet!$A:$H,8,0)</f>
        <v>1</v>
      </c>
      <c r="N16" s="26"/>
      <c r="P16" s="3">
        <f t="shared" si="3"/>
        <v>0.74</v>
      </c>
      <c r="Q16" s="30">
        <v>60</v>
      </c>
      <c r="R16" s="25"/>
      <c r="T16" s="3">
        <f t="shared" si="4"/>
        <v>81.081081081081081</v>
      </c>
      <c r="U16" s="3">
        <f t="shared" si="5"/>
        <v>0</v>
      </c>
      <c r="V16" s="3">
        <f>VLOOKUP(A16,[1]TDSheet!$A:$W,23,0)</f>
        <v>7.4</v>
      </c>
      <c r="W16" s="3">
        <f>VLOOKUP(A16,[1]TDSheet!$A:$X,24,0)</f>
        <v>0.74</v>
      </c>
      <c r="X16" s="3">
        <f>VLOOKUP(A16,[1]TDSheet!$A:$O,15,0)</f>
        <v>0.74</v>
      </c>
      <c r="Z16" s="3">
        <f t="shared" si="6"/>
        <v>60</v>
      </c>
      <c r="AA16" s="19">
        <f>VLOOKUP(A16,[1]TDSheet!$A:$AA,27,0)</f>
        <v>3.7</v>
      </c>
    </row>
    <row r="17" spans="1:27" ht="11.1" customHeight="1" outlineLevel="2" x14ac:dyDescent="0.2">
      <c r="A17" s="7" t="s">
        <v>23</v>
      </c>
      <c r="B17" s="7" t="s">
        <v>9</v>
      </c>
      <c r="C17" s="22" t="str">
        <f>VLOOKUP(A17,[1]TDSheet!$A:$C,3,0)</f>
        <v>Окт</v>
      </c>
      <c r="D17" s="31" t="str">
        <f>VLOOKUP(A17,[2]TDSheet!$A:$D,4,0)</f>
        <v>Нояб</v>
      </c>
      <c r="E17" s="8">
        <v>15</v>
      </c>
      <c r="F17" s="8">
        <v>318</v>
      </c>
      <c r="G17" s="8">
        <v>78</v>
      </c>
      <c r="H17" s="8">
        <v>240</v>
      </c>
      <c r="I17" s="19">
        <f>VLOOKUP(A17,[1]TDSheet!$A:$H,8,0)</f>
        <v>0.25</v>
      </c>
      <c r="N17" s="26"/>
      <c r="P17" s="3">
        <f t="shared" si="3"/>
        <v>15.6</v>
      </c>
      <c r="Q17" s="25"/>
      <c r="R17" s="25"/>
      <c r="T17" s="3">
        <f t="shared" si="4"/>
        <v>15.384615384615385</v>
      </c>
      <c r="U17" s="3">
        <f t="shared" si="5"/>
        <v>15.384615384615385</v>
      </c>
      <c r="V17" s="3">
        <f>VLOOKUP(A17,[1]TDSheet!$A:$W,23,0)</f>
        <v>20.8</v>
      </c>
      <c r="W17" s="3">
        <f>VLOOKUP(A17,[1]TDSheet!$A:$X,24,0)</f>
        <v>39</v>
      </c>
      <c r="X17" s="3">
        <f>VLOOKUP(A17,[1]TDSheet!$A:$O,15,0)</f>
        <v>23.6</v>
      </c>
      <c r="Z17" s="3">
        <f t="shared" si="6"/>
        <v>0</v>
      </c>
      <c r="AA17" s="19">
        <f>VLOOKUP(A17,[1]TDSheet!$A:$AA,27,0)</f>
        <v>6</v>
      </c>
    </row>
    <row r="18" spans="1:27" ht="11.1" customHeight="1" outlineLevel="2" x14ac:dyDescent="0.2">
      <c r="A18" s="7" t="s">
        <v>24</v>
      </c>
      <c r="B18" s="7" t="s">
        <v>9</v>
      </c>
      <c r="C18" s="7"/>
      <c r="D18" s="7"/>
      <c r="E18" s="8">
        <v>242</v>
      </c>
      <c r="F18" s="8">
        <v>51</v>
      </c>
      <c r="G18" s="8">
        <v>218</v>
      </c>
      <c r="H18" s="8"/>
      <c r="I18" s="19">
        <f>VLOOKUP(A18,[1]TDSheet!$A:$H,8,0)</f>
        <v>0.25</v>
      </c>
      <c r="N18" s="26">
        <f>VLOOKUP(A18,[1]TDSheet!$A:$AB,28,0)*AA18</f>
        <v>504</v>
      </c>
      <c r="P18" s="3">
        <f t="shared" si="3"/>
        <v>43.6</v>
      </c>
      <c r="Q18" s="25">
        <f t="shared" si="7"/>
        <v>62.800000000000068</v>
      </c>
      <c r="R18" s="25"/>
      <c r="T18" s="3">
        <f t="shared" si="4"/>
        <v>13.000000000000002</v>
      </c>
      <c r="U18" s="3">
        <f t="shared" si="5"/>
        <v>11.559633027522935</v>
      </c>
      <c r="V18" s="3">
        <f>VLOOKUP(A18,[1]TDSheet!$A:$W,23,0)</f>
        <v>41.6</v>
      </c>
      <c r="W18" s="3">
        <f>VLOOKUP(A18,[1]TDSheet!$A:$X,24,0)</f>
        <v>34.4</v>
      </c>
      <c r="X18" s="3">
        <f>VLOOKUP(A18,[1]TDSheet!$A:$O,15,0)</f>
        <v>47.2</v>
      </c>
      <c r="Z18" s="3">
        <f t="shared" si="6"/>
        <v>15.700000000000017</v>
      </c>
      <c r="AA18" s="19">
        <f>VLOOKUP(A18,[1]TDSheet!$A:$AA,27,0)</f>
        <v>12</v>
      </c>
    </row>
    <row r="19" spans="1:27" ht="11.1" customHeight="1" outlineLevel="2" x14ac:dyDescent="0.2">
      <c r="A19" s="7" t="s">
        <v>25</v>
      </c>
      <c r="B19" s="7" t="s">
        <v>16</v>
      </c>
      <c r="C19" s="7"/>
      <c r="D19" s="7"/>
      <c r="E19" s="8"/>
      <c r="F19" s="8">
        <v>96</v>
      </c>
      <c r="G19" s="8">
        <v>72</v>
      </c>
      <c r="H19" s="8">
        <v>24</v>
      </c>
      <c r="I19" s="19">
        <f>VLOOKUP(A19,[1]TDSheet!$A:$H,8,0)</f>
        <v>1</v>
      </c>
      <c r="N19" s="26"/>
      <c r="P19" s="3">
        <f t="shared" si="3"/>
        <v>14.4</v>
      </c>
      <c r="Q19" s="25">
        <f t="shared" si="7"/>
        <v>163.20000000000002</v>
      </c>
      <c r="R19" s="25"/>
      <c r="T19" s="3">
        <f t="shared" si="4"/>
        <v>13</v>
      </c>
      <c r="U19" s="3">
        <f t="shared" si="5"/>
        <v>1.6666666666666665</v>
      </c>
      <c r="V19" s="3">
        <f>VLOOKUP(A19,[1]TDSheet!$A:$W,23,0)</f>
        <v>2.4</v>
      </c>
      <c r="W19" s="3">
        <f>VLOOKUP(A19,[1]TDSheet!$A:$X,24,0)</f>
        <v>0</v>
      </c>
      <c r="X19" s="3">
        <f>VLOOKUP(A19,[1]TDSheet!$A:$O,15,0)</f>
        <v>0</v>
      </c>
      <c r="Z19" s="3">
        <f t="shared" si="6"/>
        <v>163.20000000000002</v>
      </c>
      <c r="AA19" s="19">
        <f>VLOOKUP(A19,[1]TDSheet!$A:$AA,27,0)</f>
        <v>6</v>
      </c>
    </row>
    <row r="20" spans="1:27" ht="11.1" customHeight="1" outlineLevel="2" x14ac:dyDescent="0.2">
      <c r="A20" s="7" t="s">
        <v>26</v>
      </c>
      <c r="B20" s="7" t="s">
        <v>9</v>
      </c>
      <c r="C20" s="7"/>
      <c r="D20" s="7"/>
      <c r="E20" s="8">
        <v>35</v>
      </c>
      <c r="F20" s="8">
        <v>40</v>
      </c>
      <c r="G20" s="8">
        <v>33</v>
      </c>
      <c r="H20" s="8">
        <v>8</v>
      </c>
      <c r="I20" s="19">
        <f>VLOOKUP(A20,[1]TDSheet!$A:$H,8,0)</f>
        <v>0.75</v>
      </c>
      <c r="N20" s="26">
        <f>VLOOKUP(A20,[1]TDSheet!$A:$AB,28,0)*AA20</f>
        <v>80</v>
      </c>
      <c r="P20" s="3">
        <f t="shared" si="3"/>
        <v>6.6</v>
      </c>
      <c r="Q20" s="25"/>
      <c r="R20" s="25"/>
      <c r="T20" s="3">
        <f t="shared" si="4"/>
        <v>13.333333333333334</v>
      </c>
      <c r="U20" s="3">
        <f t="shared" si="5"/>
        <v>13.333333333333334</v>
      </c>
      <c r="V20" s="3">
        <f>VLOOKUP(A20,[1]TDSheet!$A:$W,23,0)</f>
        <v>3.4</v>
      </c>
      <c r="W20" s="3">
        <f>VLOOKUP(A20,[1]TDSheet!$A:$X,24,0)</f>
        <v>5.6</v>
      </c>
      <c r="X20" s="3">
        <f>VLOOKUP(A20,[1]TDSheet!$A:$O,15,0)</f>
        <v>10.199999999999999</v>
      </c>
      <c r="Z20" s="3">
        <f t="shared" si="6"/>
        <v>0</v>
      </c>
      <c r="AA20" s="19">
        <f>VLOOKUP(A20,[1]TDSheet!$A:$AA,27,0)</f>
        <v>8</v>
      </c>
    </row>
    <row r="21" spans="1:27" ht="11.1" customHeight="1" outlineLevel="2" x14ac:dyDescent="0.2">
      <c r="A21" s="7" t="s">
        <v>27</v>
      </c>
      <c r="B21" s="7" t="s">
        <v>9</v>
      </c>
      <c r="C21" s="22" t="str">
        <f>VLOOKUP(A21,[1]TDSheet!$A:$C,3,0)</f>
        <v>Окт</v>
      </c>
      <c r="D21" s="31" t="str">
        <f>VLOOKUP(A21,[2]TDSheet!$A:$D,4,0)</f>
        <v>Нояб</v>
      </c>
      <c r="E21" s="8">
        <v>139</v>
      </c>
      <c r="F21" s="8">
        <v>42</v>
      </c>
      <c r="G21" s="8">
        <v>119</v>
      </c>
      <c r="H21" s="8">
        <v>46</v>
      </c>
      <c r="I21" s="19">
        <f>VLOOKUP(A21,[1]TDSheet!$A:$H,8,0)</f>
        <v>0.9</v>
      </c>
      <c r="N21" s="26"/>
      <c r="P21" s="3">
        <f t="shared" si="3"/>
        <v>23.8</v>
      </c>
      <c r="Q21" s="25">
        <f>10*P21-N21-H21</f>
        <v>192</v>
      </c>
      <c r="R21" s="25"/>
      <c r="T21" s="3">
        <f t="shared" si="4"/>
        <v>10</v>
      </c>
      <c r="U21" s="3">
        <f t="shared" si="5"/>
        <v>1.9327731092436975</v>
      </c>
      <c r="V21" s="3">
        <f>VLOOKUP(A21,[1]TDSheet!$A:$W,23,0)</f>
        <v>17.2</v>
      </c>
      <c r="W21" s="3">
        <f>VLOOKUP(A21,[1]TDSheet!$A:$X,24,0)</f>
        <v>14</v>
      </c>
      <c r="X21" s="3">
        <f>VLOOKUP(A21,[1]TDSheet!$A:$O,15,0)</f>
        <v>10.199999999999999</v>
      </c>
      <c r="Z21" s="3">
        <f t="shared" si="6"/>
        <v>172.8</v>
      </c>
      <c r="AA21" s="19">
        <f>VLOOKUP(A21,[1]TDSheet!$A:$AA,27,0)</f>
        <v>8</v>
      </c>
    </row>
    <row r="22" spans="1:27" ht="11.1" customHeight="1" outlineLevel="2" x14ac:dyDescent="0.2">
      <c r="A22" s="7" t="s">
        <v>28</v>
      </c>
      <c r="B22" s="7" t="s">
        <v>9</v>
      </c>
      <c r="C22" s="7"/>
      <c r="D22" s="7"/>
      <c r="E22" s="8">
        <v>60</v>
      </c>
      <c r="F22" s="8"/>
      <c r="G22" s="8">
        <v>40</v>
      </c>
      <c r="H22" s="8">
        <v>2</v>
      </c>
      <c r="I22" s="19">
        <f>VLOOKUP(A22,[1]TDSheet!$A:$H,8,0)</f>
        <v>0.9</v>
      </c>
      <c r="N22" s="26">
        <f>VLOOKUP(A22,[1]TDSheet!$A:$AB,28,0)*AA22</f>
        <v>96</v>
      </c>
      <c r="P22" s="3">
        <f t="shared" si="3"/>
        <v>8</v>
      </c>
      <c r="Q22" s="25">
        <f t="shared" si="7"/>
        <v>6</v>
      </c>
      <c r="R22" s="25"/>
      <c r="T22" s="3">
        <f t="shared" si="4"/>
        <v>13</v>
      </c>
      <c r="U22" s="3">
        <f t="shared" si="5"/>
        <v>12.25</v>
      </c>
      <c r="V22" s="3">
        <f>VLOOKUP(A22,[1]TDSheet!$A:$W,23,0)</f>
        <v>9</v>
      </c>
      <c r="W22" s="3">
        <f>VLOOKUP(A22,[1]TDSheet!$A:$X,24,0)</f>
        <v>7.4</v>
      </c>
      <c r="X22" s="3">
        <f>VLOOKUP(A22,[1]TDSheet!$A:$O,15,0)</f>
        <v>11.4</v>
      </c>
      <c r="Z22" s="3">
        <f t="shared" si="6"/>
        <v>5.4</v>
      </c>
      <c r="AA22" s="19">
        <f>VLOOKUP(A22,[1]TDSheet!$A:$AA,27,0)</f>
        <v>8</v>
      </c>
    </row>
    <row r="23" spans="1:27" ht="21.95" customHeight="1" outlineLevel="2" x14ac:dyDescent="0.2">
      <c r="A23" s="7" t="s">
        <v>29</v>
      </c>
      <c r="B23" s="7" t="s">
        <v>9</v>
      </c>
      <c r="C23" s="7"/>
      <c r="D23" s="7"/>
      <c r="E23" s="8">
        <v>8</v>
      </c>
      <c r="F23" s="8">
        <v>7</v>
      </c>
      <c r="G23" s="8">
        <v>7</v>
      </c>
      <c r="H23" s="8">
        <v>8</v>
      </c>
      <c r="I23" s="19">
        <f>VLOOKUP(A23,[1]TDSheet!$A:$H,8,0)</f>
        <v>0</v>
      </c>
      <c r="N23" s="26"/>
      <c r="P23" s="3">
        <f t="shared" si="3"/>
        <v>1.4</v>
      </c>
      <c r="Q23" s="25"/>
      <c r="R23" s="25"/>
      <c r="T23" s="3">
        <f t="shared" si="4"/>
        <v>5.7142857142857144</v>
      </c>
      <c r="U23" s="3">
        <f t="shared" si="5"/>
        <v>5.7142857142857144</v>
      </c>
      <c r="V23" s="3">
        <f>VLOOKUP(A23,[1]TDSheet!$A:$W,23,0)</f>
        <v>0</v>
      </c>
      <c r="W23" s="3">
        <f>VLOOKUP(A23,[1]TDSheet!$A:$X,24,0)</f>
        <v>0</v>
      </c>
      <c r="X23" s="3">
        <f>VLOOKUP(A23,[1]TDSheet!$A:$O,15,0)</f>
        <v>1.6</v>
      </c>
      <c r="Z23" s="3">
        <f t="shared" si="6"/>
        <v>0</v>
      </c>
      <c r="AA23" s="19">
        <f>VLOOKUP(A23,[1]TDSheet!$A:$AA,27,0)</f>
        <v>0</v>
      </c>
    </row>
    <row r="24" spans="1:27" ht="21.95" customHeight="1" outlineLevel="2" x14ac:dyDescent="0.2">
      <c r="A24" s="7" t="s">
        <v>30</v>
      </c>
      <c r="B24" s="7" t="s">
        <v>9</v>
      </c>
      <c r="C24" s="7"/>
      <c r="D24" s="7"/>
      <c r="E24" s="8">
        <v>25</v>
      </c>
      <c r="F24" s="8">
        <v>5</v>
      </c>
      <c r="G24" s="8">
        <v>5</v>
      </c>
      <c r="H24" s="8">
        <v>8</v>
      </c>
      <c r="I24" s="19">
        <f>VLOOKUP(A24,[1]TDSheet!$A:$H,8,0)</f>
        <v>0.43</v>
      </c>
      <c r="N24" s="26">
        <f>VLOOKUP(A24,[1]TDSheet!$A:$AB,28,0)*AA24</f>
        <v>32</v>
      </c>
      <c r="P24" s="3">
        <f t="shared" si="3"/>
        <v>1</v>
      </c>
      <c r="Q24" s="25"/>
      <c r="R24" s="25"/>
      <c r="T24" s="3">
        <f t="shared" si="4"/>
        <v>40</v>
      </c>
      <c r="U24" s="3">
        <f t="shared" si="5"/>
        <v>40</v>
      </c>
      <c r="V24" s="3">
        <f>VLOOKUP(A24,[1]TDSheet!$A:$W,23,0)</f>
        <v>0.4</v>
      </c>
      <c r="W24" s="3">
        <f>VLOOKUP(A24,[1]TDSheet!$A:$X,24,0)</f>
        <v>0.4</v>
      </c>
      <c r="X24" s="3">
        <f>VLOOKUP(A24,[1]TDSheet!$A:$O,15,0)</f>
        <v>4.4000000000000004</v>
      </c>
      <c r="Z24" s="3">
        <f t="shared" si="6"/>
        <v>0</v>
      </c>
      <c r="AA24" s="19">
        <f>VLOOKUP(A24,[1]TDSheet!$A:$AA,27,0)</f>
        <v>16</v>
      </c>
    </row>
    <row r="25" spans="1:27" ht="11.1" customHeight="1" outlineLevel="2" x14ac:dyDescent="0.2">
      <c r="A25" s="7" t="s">
        <v>31</v>
      </c>
      <c r="B25" s="7" t="s">
        <v>9</v>
      </c>
      <c r="C25" s="22" t="str">
        <f>VLOOKUP(A25,[1]TDSheet!$A:$C,3,0)</f>
        <v>Окт</v>
      </c>
      <c r="D25" s="31" t="str">
        <f>VLOOKUP(A25,[2]TDSheet!$A:$D,4,0)</f>
        <v>Нояб</v>
      </c>
      <c r="E25" s="8"/>
      <c r="F25" s="8">
        <v>216</v>
      </c>
      <c r="G25" s="8">
        <v>28</v>
      </c>
      <c r="H25" s="8">
        <v>188</v>
      </c>
      <c r="I25" s="19">
        <f>VLOOKUP(A25,[1]TDSheet!$A:$H,8,0)</f>
        <v>0.9</v>
      </c>
      <c r="N25" s="26">
        <f>VLOOKUP(A25,[1]TDSheet!$A:$AB,28,0)*AA25</f>
        <v>120</v>
      </c>
      <c r="P25" s="3">
        <f t="shared" si="3"/>
        <v>5.6</v>
      </c>
      <c r="Q25" s="25"/>
      <c r="R25" s="25"/>
      <c r="T25" s="3">
        <f t="shared" si="4"/>
        <v>55</v>
      </c>
      <c r="U25" s="3">
        <f t="shared" si="5"/>
        <v>55</v>
      </c>
      <c r="V25" s="3">
        <f>VLOOKUP(A25,[1]TDSheet!$A:$W,23,0)</f>
        <v>4.5999999999999996</v>
      </c>
      <c r="W25" s="3">
        <f>VLOOKUP(A25,[1]TDSheet!$A:$X,24,0)</f>
        <v>25.2</v>
      </c>
      <c r="X25" s="3">
        <f>VLOOKUP(A25,[1]TDSheet!$A:$O,15,0)</f>
        <v>2.8</v>
      </c>
      <c r="Z25" s="3">
        <f t="shared" si="6"/>
        <v>0</v>
      </c>
      <c r="AA25" s="19">
        <f>VLOOKUP(A25,[1]TDSheet!$A:$AA,27,0)</f>
        <v>8</v>
      </c>
    </row>
    <row r="26" spans="1:27" ht="11.1" customHeight="1" outlineLevel="2" x14ac:dyDescent="0.2">
      <c r="A26" s="7" t="s">
        <v>32</v>
      </c>
      <c r="B26" s="7" t="s">
        <v>9</v>
      </c>
      <c r="C26" s="7"/>
      <c r="D26" s="7"/>
      <c r="E26" s="8">
        <v>97</v>
      </c>
      <c r="F26" s="8"/>
      <c r="G26" s="8">
        <v>51</v>
      </c>
      <c r="H26" s="8">
        <v>26</v>
      </c>
      <c r="I26" s="19">
        <f>VLOOKUP(A26,[1]TDSheet!$A:$H,8,0)</f>
        <v>0.43</v>
      </c>
      <c r="N26" s="26"/>
      <c r="P26" s="3">
        <f t="shared" si="3"/>
        <v>10.199999999999999</v>
      </c>
      <c r="Q26" s="25">
        <f>11*P26-N26-H26</f>
        <v>86.199999999999989</v>
      </c>
      <c r="R26" s="25"/>
      <c r="T26" s="3">
        <f t="shared" si="4"/>
        <v>11</v>
      </c>
      <c r="U26" s="3">
        <f t="shared" si="5"/>
        <v>2.5490196078431375</v>
      </c>
      <c r="V26" s="3">
        <f>VLOOKUP(A26,[1]TDSheet!$A:$W,23,0)</f>
        <v>0.8</v>
      </c>
      <c r="W26" s="3">
        <f>VLOOKUP(A26,[1]TDSheet!$A:$X,24,0)</f>
        <v>4.2</v>
      </c>
      <c r="X26" s="3">
        <f>VLOOKUP(A26,[1]TDSheet!$A:$O,15,0)</f>
        <v>6.2</v>
      </c>
      <c r="Z26" s="3">
        <f t="shared" si="6"/>
        <v>37.065999999999995</v>
      </c>
      <c r="AA26" s="19">
        <f>VLOOKUP(A26,[1]TDSheet!$A:$AA,27,0)</f>
        <v>16</v>
      </c>
    </row>
    <row r="27" spans="1:27" ht="21.95" customHeight="1" outlineLevel="2" x14ac:dyDescent="0.2">
      <c r="A27" s="7" t="s">
        <v>33</v>
      </c>
      <c r="B27" s="7" t="s">
        <v>16</v>
      </c>
      <c r="C27" s="7"/>
      <c r="D27" s="7"/>
      <c r="E27" s="8">
        <v>15</v>
      </c>
      <c r="F27" s="8">
        <v>700</v>
      </c>
      <c r="G27" s="8"/>
      <c r="H27" s="8">
        <v>700</v>
      </c>
      <c r="I27" s="19">
        <f>VLOOKUP(A27,[1]TDSheet!$A:$H,8,0)</f>
        <v>1</v>
      </c>
      <c r="N27" s="26"/>
      <c r="P27" s="3">
        <f t="shared" si="3"/>
        <v>0</v>
      </c>
      <c r="Q27" s="25"/>
      <c r="R27" s="25"/>
      <c r="T27" s="3" t="e">
        <f t="shared" si="4"/>
        <v>#DIV/0!</v>
      </c>
      <c r="U27" s="3" t="e">
        <f t="shared" si="5"/>
        <v>#DIV/0!</v>
      </c>
      <c r="V27" s="3">
        <f>VLOOKUP(A27,[1]TDSheet!$A:$W,23,0)</f>
        <v>36</v>
      </c>
      <c r="W27" s="3">
        <f>VLOOKUP(A27,[1]TDSheet!$A:$X,24,0)</f>
        <v>82</v>
      </c>
      <c r="X27" s="3">
        <f>VLOOKUP(A27,[1]TDSheet!$A:$O,15,0)</f>
        <v>30</v>
      </c>
      <c r="Z27" s="3">
        <f t="shared" si="6"/>
        <v>0</v>
      </c>
      <c r="AA27" s="19">
        <f>VLOOKUP(A27,[1]TDSheet!$A:$AA,27,0)</f>
        <v>5</v>
      </c>
    </row>
    <row r="28" spans="1:27" ht="11.1" customHeight="1" outlineLevel="2" x14ac:dyDescent="0.2">
      <c r="A28" s="7" t="s">
        <v>34</v>
      </c>
      <c r="B28" s="7" t="s">
        <v>9</v>
      </c>
      <c r="C28" s="22" t="str">
        <f>VLOOKUP(A28,[1]TDSheet!$A:$C,3,0)</f>
        <v>Окт</v>
      </c>
      <c r="D28" s="31" t="str">
        <f>VLOOKUP(A28,[2]TDSheet!$A:$D,4,0)</f>
        <v>Нояб</v>
      </c>
      <c r="E28" s="8">
        <v>3</v>
      </c>
      <c r="F28" s="8">
        <v>240</v>
      </c>
      <c r="G28" s="8">
        <v>85</v>
      </c>
      <c r="H28" s="27">
        <f>149+H52</f>
        <v>127</v>
      </c>
      <c r="I28" s="19">
        <f>VLOOKUP(A28,[1]TDSheet!$A:$H,8,0)</f>
        <v>0.9</v>
      </c>
      <c r="N28" s="26">
        <f>VLOOKUP(A28,[1]TDSheet!$A:$AB,28,0)*AA28</f>
        <v>72</v>
      </c>
      <c r="P28" s="3">
        <f t="shared" si="3"/>
        <v>17</v>
      </c>
      <c r="Q28" s="25">
        <f t="shared" si="7"/>
        <v>22</v>
      </c>
      <c r="R28" s="25"/>
      <c r="T28" s="3">
        <f t="shared" si="4"/>
        <v>13</v>
      </c>
      <c r="U28" s="3">
        <f t="shared" si="5"/>
        <v>11.705882352941176</v>
      </c>
      <c r="V28" s="3">
        <f>VLOOKUP(A28,[1]TDSheet!$A:$W,23,0)</f>
        <v>16</v>
      </c>
      <c r="W28" s="3">
        <f>VLOOKUP(A28,[1]TDSheet!$A:$X,24,0)</f>
        <v>32</v>
      </c>
      <c r="X28" s="3">
        <f>VLOOKUP(A28,[1]TDSheet!$A:$O,15,0)</f>
        <v>19</v>
      </c>
      <c r="Z28" s="3">
        <f t="shared" si="6"/>
        <v>19.8</v>
      </c>
      <c r="AA28" s="19">
        <f>VLOOKUP(A28,[1]TDSheet!$A:$AA,27,0)</f>
        <v>8</v>
      </c>
    </row>
    <row r="29" spans="1:27" ht="11.1" customHeight="1" outlineLevel="2" x14ac:dyDescent="0.2">
      <c r="A29" s="7" t="s">
        <v>35</v>
      </c>
      <c r="B29" s="7" t="s">
        <v>9</v>
      </c>
      <c r="C29" s="7"/>
      <c r="D29" s="7"/>
      <c r="E29" s="8"/>
      <c r="F29" s="8">
        <v>48</v>
      </c>
      <c r="G29" s="8">
        <v>36</v>
      </c>
      <c r="H29" s="8">
        <v>12</v>
      </c>
      <c r="I29" s="19">
        <f>VLOOKUP(A29,[1]TDSheet!$A:$H,8,0)</f>
        <v>0.43</v>
      </c>
      <c r="N29" s="26">
        <f>VLOOKUP(A29,[1]TDSheet!$A:$AB,28,0)*AA29</f>
        <v>64</v>
      </c>
      <c r="P29" s="3">
        <f t="shared" si="3"/>
        <v>7.2</v>
      </c>
      <c r="Q29" s="25">
        <f t="shared" si="7"/>
        <v>17.600000000000009</v>
      </c>
      <c r="R29" s="25"/>
      <c r="T29" s="3">
        <f t="shared" si="4"/>
        <v>13</v>
      </c>
      <c r="U29" s="3">
        <f t="shared" si="5"/>
        <v>10.555555555555555</v>
      </c>
      <c r="V29" s="3">
        <f>VLOOKUP(A29,[1]TDSheet!$A:$W,23,0)</f>
        <v>5.4</v>
      </c>
      <c r="W29" s="3">
        <f>VLOOKUP(A29,[1]TDSheet!$A:$X,24,0)</f>
        <v>5.2</v>
      </c>
      <c r="X29" s="3">
        <f>VLOOKUP(A29,[1]TDSheet!$A:$O,15,0)</f>
        <v>8.4</v>
      </c>
      <c r="Z29" s="3">
        <f t="shared" si="6"/>
        <v>7.5680000000000032</v>
      </c>
      <c r="AA29" s="19">
        <f>VLOOKUP(A29,[1]TDSheet!$A:$AA,27,0)</f>
        <v>16</v>
      </c>
    </row>
    <row r="30" spans="1:27" ht="11.1" customHeight="1" outlineLevel="2" x14ac:dyDescent="0.2">
      <c r="A30" s="7" t="s">
        <v>36</v>
      </c>
      <c r="B30" s="7" t="s">
        <v>9</v>
      </c>
      <c r="C30" s="22" t="str">
        <f>VLOOKUP(A30,[1]TDSheet!$A:$C,3,0)</f>
        <v>Окт</v>
      </c>
      <c r="D30" s="31" t="str">
        <f>VLOOKUP(A30,[2]TDSheet!$A:$D,4,0)</f>
        <v>Нояб</v>
      </c>
      <c r="E30" s="8">
        <v>55</v>
      </c>
      <c r="F30" s="8">
        <v>176</v>
      </c>
      <c r="G30" s="8">
        <v>18</v>
      </c>
      <c r="H30" s="8">
        <v>158</v>
      </c>
      <c r="I30" s="19">
        <f>VLOOKUP(A30,[1]TDSheet!$A:$H,8,0)</f>
        <v>0.7</v>
      </c>
      <c r="N30" s="26">
        <f>VLOOKUP(A30,[1]TDSheet!$A:$AB,28,0)*AA30</f>
        <v>72</v>
      </c>
      <c r="P30" s="3">
        <f t="shared" si="3"/>
        <v>3.6</v>
      </c>
      <c r="Q30" s="25"/>
      <c r="R30" s="25"/>
      <c r="T30" s="3">
        <f t="shared" si="4"/>
        <v>63.888888888888886</v>
      </c>
      <c r="U30" s="3">
        <f t="shared" si="5"/>
        <v>63.888888888888886</v>
      </c>
      <c r="V30" s="3">
        <f>VLOOKUP(A30,[1]TDSheet!$A:$W,23,0)</f>
        <v>11.4</v>
      </c>
      <c r="W30" s="3">
        <f>VLOOKUP(A30,[1]TDSheet!$A:$X,24,0)</f>
        <v>22.8</v>
      </c>
      <c r="X30" s="3">
        <f>VLOOKUP(A30,[1]TDSheet!$A:$O,15,0)</f>
        <v>3.8</v>
      </c>
      <c r="Z30" s="3">
        <f t="shared" si="6"/>
        <v>0</v>
      </c>
      <c r="AA30" s="19">
        <f>VLOOKUP(A30,[1]TDSheet!$A:$AA,27,0)</f>
        <v>8</v>
      </c>
    </row>
    <row r="31" spans="1:27" ht="11.1" customHeight="1" outlineLevel="2" x14ac:dyDescent="0.2">
      <c r="A31" s="7" t="s">
        <v>37</v>
      </c>
      <c r="B31" s="7" t="s">
        <v>9</v>
      </c>
      <c r="C31" s="7"/>
      <c r="D31" s="7"/>
      <c r="E31" s="8">
        <v>26</v>
      </c>
      <c r="F31" s="8"/>
      <c r="G31" s="8">
        <v>8</v>
      </c>
      <c r="H31" s="8">
        <v>15</v>
      </c>
      <c r="I31" s="19">
        <f>VLOOKUP(A31,[1]TDSheet!$A:$H,8,0)</f>
        <v>0.43</v>
      </c>
      <c r="N31" s="26"/>
      <c r="P31" s="3">
        <f t="shared" si="3"/>
        <v>1.6</v>
      </c>
      <c r="Q31" s="25">
        <f t="shared" si="7"/>
        <v>5.8000000000000007</v>
      </c>
      <c r="R31" s="25"/>
      <c r="T31" s="3">
        <f t="shared" si="4"/>
        <v>13</v>
      </c>
      <c r="U31" s="3">
        <f t="shared" si="5"/>
        <v>9.375</v>
      </c>
      <c r="V31" s="3">
        <f>VLOOKUP(A31,[1]TDSheet!$A:$W,23,0)</f>
        <v>3</v>
      </c>
      <c r="W31" s="3">
        <f>VLOOKUP(A31,[1]TDSheet!$A:$X,24,0)</f>
        <v>0</v>
      </c>
      <c r="X31" s="3">
        <f>VLOOKUP(A31,[1]TDSheet!$A:$O,15,0)</f>
        <v>2</v>
      </c>
      <c r="Z31" s="3">
        <f t="shared" si="6"/>
        <v>2.4940000000000002</v>
      </c>
      <c r="AA31" s="19">
        <f>VLOOKUP(A31,[1]TDSheet!$A:$AA,27,0)</f>
        <v>16</v>
      </c>
    </row>
    <row r="32" spans="1:27" ht="21.95" customHeight="1" outlineLevel="2" x14ac:dyDescent="0.2">
      <c r="A32" s="7" t="s">
        <v>38</v>
      </c>
      <c r="B32" s="7" t="s">
        <v>9</v>
      </c>
      <c r="C32" s="7"/>
      <c r="D32" s="31" t="str">
        <f>VLOOKUP(A32,[2]TDSheet!$A:$D,4,0)</f>
        <v>Нояб</v>
      </c>
      <c r="E32" s="8">
        <v>116</v>
      </c>
      <c r="F32" s="8">
        <v>171</v>
      </c>
      <c r="G32" s="8">
        <v>135</v>
      </c>
      <c r="H32" s="8">
        <v>130</v>
      </c>
      <c r="I32" s="19">
        <f>VLOOKUP(A32,[1]TDSheet!$A:$H,8,0)</f>
        <v>0.9</v>
      </c>
      <c r="N32" s="26"/>
      <c r="P32" s="3">
        <f t="shared" si="3"/>
        <v>27</v>
      </c>
      <c r="Q32" s="25">
        <f t="shared" si="7"/>
        <v>221</v>
      </c>
      <c r="R32" s="25"/>
      <c r="T32" s="3">
        <f t="shared" si="4"/>
        <v>13</v>
      </c>
      <c r="U32" s="3">
        <f t="shared" si="5"/>
        <v>4.8148148148148149</v>
      </c>
      <c r="V32" s="3">
        <f>VLOOKUP(A32,[1]TDSheet!$A:$W,23,0)</f>
        <v>12.4</v>
      </c>
      <c r="W32" s="3">
        <f>VLOOKUP(A32,[1]TDSheet!$A:$X,24,0)</f>
        <v>26.4</v>
      </c>
      <c r="X32" s="3">
        <f>VLOOKUP(A32,[1]TDSheet!$A:$O,15,0)</f>
        <v>15.8</v>
      </c>
      <c r="Z32" s="3">
        <f t="shared" si="6"/>
        <v>198.9</v>
      </c>
      <c r="AA32" s="19">
        <f>VLOOKUP(A32,[1]TDSheet!$A:$AA,27,0)</f>
        <v>8</v>
      </c>
    </row>
    <row r="33" spans="1:27" ht="11.1" customHeight="1" outlineLevel="2" x14ac:dyDescent="0.2">
      <c r="A33" s="7" t="s">
        <v>39</v>
      </c>
      <c r="B33" s="7" t="s">
        <v>9</v>
      </c>
      <c r="C33" s="7"/>
      <c r="D33" s="7"/>
      <c r="E33" s="8">
        <v>39</v>
      </c>
      <c r="F33" s="8"/>
      <c r="G33" s="8">
        <v>11</v>
      </c>
      <c r="H33" s="8">
        <v>24</v>
      </c>
      <c r="I33" s="19">
        <f>VLOOKUP(A33,[1]TDSheet!$A:$H,8,0)</f>
        <v>0.43</v>
      </c>
      <c r="N33" s="26"/>
      <c r="P33" s="3">
        <f t="shared" si="3"/>
        <v>2.2000000000000002</v>
      </c>
      <c r="Q33" s="25">
        <f t="shared" si="7"/>
        <v>4.6000000000000014</v>
      </c>
      <c r="R33" s="25"/>
      <c r="T33" s="3">
        <f t="shared" si="4"/>
        <v>13</v>
      </c>
      <c r="U33" s="3">
        <f t="shared" si="5"/>
        <v>10.909090909090908</v>
      </c>
      <c r="V33" s="3">
        <f>VLOOKUP(A33,[1]TDSheet!$A:$W,23,0)</f>
        <v>3</v>
      </c>
      <c r="W33" s="3">
        <f>VLOOKUP(A33,[1]TDSheet!$A:$X,24,0)</f>
        <v>1.8</v>
      </c>
      <c r="X33" s="3">
        <f>VLOOKUP(A33,[1]TDSheet!$A:$O,15,0)</f>
        <v>2</v>
      </c>
      <c r="Z33" s="3">
        <f t="shared" si="6"/>
        <v>1.9780000000000006</v>
      </c>
      <c r="AA33" s="19">
        <f>VLOOKUP(A33,[1]TDSheet!$A:$AA,27,0)</f>
        <v>16</v>
      </c>
    </row>
    <row r="34" spans="1:27" ht="21.95" customHeight="1" outlineLevel="2" x14ac:dyDescent="0.2">
      <c r="A34" s="7" t="s">
        <v>40</v>
      </c>
      <c r="B34" s="7" t="s">
        <v>9</v>
      </c>
      <c r="C34" s="22" t="str">
        <f>VLOOKUP(A34,[1]TDSheet!$A:$C,3,0)</f>
        <v>Окт</v>
      </c>
      <c r="D34" s="7"/>
      <c r="E34" s="8"/>
      <c r="F34" s="8">
        <v>104</v>
      </c>
      <c r="G34" s="8">
        <v>7</v>
      </c>
      <c r="H34" s="8">
        <v>97</v>
      </c>
      <c r="I34" s="19">
        <f>VLOOKUP(A34,[1]TDSheet!$A:$H,8,0)</f>
        <v>0.9</v>
      </c>
      <c r="N34" s="26">
        <f>VLOOKUP(A34,[1]TDSheet!$A:$AB,28,0)*AA34</f>
        <v>104</v>
      </c>
      <c r="P34" s="3">
        <f t="shared" si="3"/>
        <v>1.4</v>
      </c>
      <c r="Q34" s="25"/>
      <c r="R34" s="25"/>
      <c r="T34" s="3">
        <f t="shared" si="4"/>
        <v>143.57142857142858</v>
      </c>
      <c r="U34" s="3">
        <f t="shared" si="5"/>
        <v>143.57142857142858</v>
      </c>
      <c r="V34" s="3">
        <f>VLOOKUP(A34,[1]TDSheet!$A:$W,23,0)</f>
        <v>0</v>
      </c>
      <c r="W34" s="3">
        <f>VLOOKUP(A34,[1]TDSheet!$A:$X,24,0)</f>
        <v>0</v>
      </c>
      <c r="X34" s="3">
        <f>VLOOKUP(A34,[1]TDSheet!$A:$O,15,0)</f>
        <v>0</v>
      </c>
      <c r="Z34" s="3">
        <f t="shared" si="6"/>
        <v>0</v>
      </c>
      <c r="AA34" s="19">
        <f>VLOOKUP(A34,[1]TDSheet!$A:$AA,27,0)</f>
        <v>8</v>
      </c>
    </row>
    <row r="35" spans="1:27" ht="11.1" customHeight="1" outlineLevel="2" x14ac:dyDescent="0.2">
      <c r="A35" s="7" t="s">
        <v>41</v>
      </c>
      <c r="B35" s="7" t="s">
        <v>16</v>
      </c>
      <c r="C35" s="7"/>
      <c r="D35" s="7"/>
      <c r="E35" s="8">
        <v>205</v>
      </c>
      <c r="F35" s="8">
        <v>200</v>
      </c>
      <c r="G35" s="8">
        <v>265</v>
      </c>
      <c r="H35" s="8">
        <v>105</v>
      </c>
      <c r="I35" s="19">
        <f>VLOOKUP(A35,[1]TDSheet!$A:$H,8,0)</f>
        <v>1</v>
      </c>
      <c r="N35" s="26">
        <f>VLOOKUP(A35,[1]TDSheet!$A:$AB,28,0)*AA35</f>
        <v>700</v>
      </c>
      <c r="P35" s="3">
        <f t="shared" si="3"/>
        <v>53</v>
      </c>
      <c r="Q35" s="25"/>
      <c r="R35" s="25"/>
      <c r="T35" s="3">
        <f t="shared" si="4"/>
        <v>15.188679245283019</v>
      </c>
      <c r="U35" s="3">
        <f t="shared" si="5"/>
        <v>15.188679245283019</v>
      </c>
      <c r="V35" s="3">
        <f>VLOOKUP(A35,[1]TDSheet!$A:$W,23,0)</f>
        <v>46.2</v>
      </c>
      <c r="W35" s="3">
        <f>VLOOKUP(A35,[1]TDSheet!$A:$X,24,0)</f>
        <v>16</v>
      </c>
      <c r="X35" s="3">
        <f>VLOOKUP(A35,[1]TDSheet!$A:$O,15,0)</f>
        <v>74</v>
      </c>
      <c r="Z35" s="3">
        <f t="shared" si="6"/>
        <v>0</v>
      </c>
      <c r="AA35" s="19">
        <f>VLOOKUP(A35,[1]TDSheet!$A:$AA,27,0)</f>
        <v>5</v>
      </c>
    </row>
    <row r="36" spans="1:27" ht="11.1" customHeight="1" outlineLevel="2" x14ac:dyDescent="0.2">
      <c r="A36" s="7" t="s">
        <v>42</v>
      </c>
      <c r="B36" s="7" t="s">
        <v>9</v>
      </c>
      <c r="C36" s="7"/>
      <c r="D36" s="7"/>
      <c r="E36" s="8">
        <v>29</v>
      </c>
      <c r="F36" s="8"/>
      <c r="G36" s="8">
        <v>5</v>
      </c>
      <c r="H36" s="8">
        <v>22</v>
      </c>
      <c r="I36" s="19">
        <f>VLOOKUP(A36,[1]TDSheet!$A:$H,8,0)</f>
        <v>0.43</v>
      </c>
      <c r="N36" s="26"/>
      <c r="P36" s="3">
        <f t="shared" si="3"/>
        <v>1</v>
      </c>
      <c r="Q36" s="25"/>
      <c r="R36" s="25"/>
      <c r="T36" s="3">
        <f t="shared" si="4"/>
        <v>22</v>
      </c>
      <c r="U36" s="3">
        <f t="shared" si="5"/>
        <v>22</v>
      </c>
      <c r="V36" s="3">
        <f>VLOOKUP(A36,[1]TDSheet!$A:$W,23,0)</f>
        <v>0</v>
      </c>
      <c r="W36" s="3">
        <f>VLOOKUP(A36,[1]TDSheet!$A:$X,24,0)</f>
        <v>1.4</v>
      </c>
      <c r="X36" s="3">
        <f>VLOOKUP(A36,[1]TDSheet!$A:$O,15,0)</f>
        <v>1.6</v>
      </c>
      <c r="Z36" s="3">
        <f t="shared" si="6"/>
        <v>0</v>
      </c>
      <c r="AA36" s="19">
        <f>VLOOKUP(A36,[1]TDSheet!$A:$AA,27,0)</f>
        <v>16</v>
      </c>
    </row>
    <row r="37" spans="1:27" ht="11.1" customHeight="1" outlineLevel="2" x14ac:dyDescent="0.2">
      <c r="A37" s="7" t="s">
        <v>43</v>
      </c>
      <c r="B37" s="7" t="s">
        <v>9</v>
      </c>
      <c r="C37" s="7"/>
      <c r="D37" s="7"/>
      <c r="E37" s="8">
        <v>12</v>
      </c>
      <c r="F37" s="8"/>
      <c r="G37" s="8">
        <v>10</v>
      </c>
      <c r="H37" s="8">
        <v>2</v>
      </c>
      <c r="I37" s="19">
        <f>VLOOKUP(A37,[1]TDSheet!$A:$H,8,0)</f>
        <v>0.9</v>
      </c>
      <c r="N37" s="26">
        <f>VLOOKUP(A37,[1]TDSheet!$A:$AB,28,0)*AA37</f>
        <v>32</v>
      </c>
      <c r="P37" s="3">
        <f t="shared" si="3"/>
        <v>2</v>
      </c>
      <c r="Q37" s="25"/>
      <c r="R37" s="25"/>
      <c r="T37" s="3">
        <f t="shared" si="4"/>
        <v>17</v>
      </c>
      <c r="U37" s="3">
        <f t="shared" si="5"/>
        <v>17</v>
      </c>
      <c r="V37" s="3">
        <f>VLOOKUP(A37,[1]TDSheet!$A:$W,23,0)</f>
        <v>2.2000000000000002</v>
      </c>
      <c r="W37" s="3">
        <f>VLOOKUP(A37,[1]TDSheet!$A:$X,24,0)</f>
        <v>2</v>
      </c>
      <c r="X37" s="3">
        <f>VLOOKUP(A37,[1]TDSheet!$A:$O,15,0)</f>
        <v>3.8</v>
      </c>
      <c r="Z37" s="3">
        <f t="shared" si="6"/>
        <v>0</v>
      </c>
      <c r="AA37" s="19">
        <f>VLOOKUP(A37,[1]TDSheet!$A:$AA,27,0)</f>
        <v>8</v>
      </c>
    </row>
    <row r="38" spans="1:27" ht="11.1" customHeight="1" outlineLevel="2" x14ac:dyDescent="0.2">
      <c r="A38" s="7" t="s">
        <v>44</v>
      </c>
      <c r="B38" s="7" t="s">
        <v>9</v>
      </c>
      <c r="C38" s="7"/>
      <c r="D38" s="7"/>
      <c r="E38" s="8">
        <v>91</v>
      </c>
      <c r="F38" s="8"/>
      <c r="G38" s="8">
        <v>4</v>
      </c>
      <c r="H38" s="8">
        <v>84</v>
      </c>
      <c r="I38" s="19">
        <f>VLOOKUP(A38,[1]TDSheet!$A:$H,8,0)</f>
        <v>0.33</v>
      </c>
      <c r="N38" s="26"/>
      <c r="P38" s="3">
        <f t="shared" si="3"/>
        <v>0.8</v>
      </c>
      <c r="Q38" s="25"/>
      <c r="R38" s="25"/>
      <c r="T38" s="3">
        <f t="shared" si="4"/>
        <v>105</v>
      </c>
      <c r="U38" s="3">
        <f t="shared" si="5"/>
        <v>105</v>
      </c>
      <c r="V38" s="3">
        <f>VLOOKUP(A38,[1]TDSheet!$A:$W,23,0)</f>
        <v>0</v>
      </c>
      <c r="W38" s="3">
        <f>VLOOKUP(A38,[1]TDSheet!$A:$X,24,0)</f>
        <v>0.6</v>
      </c>
      <c r="X38" s="3">
        <f>VLOOKUP(A38,[1]TDSheet!$A:$O,15,0)</f>
        <v>0.6</v>
      </c>
      <c r="Z38" s="3">
        <f t="shared" si="6"/>
        <v>0</v>
      </c>
      <c r="AA38" s="19">
        <f>VLOOKUP(A38,[1]TDSheet!$A:$AA,27,0)</f>
        <v>6</v>
      </c>
    </row>
    <row r="39" spans="1:27" ht="11.1" customHeight="1" outlineLevel="2" x14ac:dyDescent="0.2">
      <c r="A39" s="23" t="s">
        <v>75</v>
      </c>
      <c r="B39" s="24" t="s">
        <v>16</v>
      </c>
      <c r="C39" s="7"/>
      <c r="D39" s="7"/>
      <c r="E39" s="8"/>
      <c r="F39" s="8"/>
      <c r="G39" s="8"/>
      <c r="H39" s="8"/>
      <c r="I39" s="19">
        <f>VLOOKUP(A39,[1]TDSheet!$A:$H,8,0)</f>
        <v>1</v>
      </c>
      <c r="N39" s="26"/>
      <c r="P39" s="3">
        <f t="shared" si="3"/>
        <v>0</v>
      </c>
      <c r="Q39" s="29">
        <v>50</v>
      </c>
      <c r="R39" s="25"/>
      <c r="T39" s="3" t="e">
        <f t="shared" si="4"/>
        <v>#DIV/0!</v>
      </c>
      <c r="U39" s="3" t="e">
        <f t="shared" si="5"/>
        <v>#DIV/0!</v>
      </c>
      <c r="V39" s="3">
        <f>VLOOKUP(A39,[1]TDSheet!$A:$W,23,0)</f>
        <v>0.6</v>
      </c>
      <c r="W39" s="3">
        <f>VLOOKUP(A39,[1]TDSheet!$A:$X,24,0)</f>
        <v>0</v>
      </c>
      <c r="X39" s="3">
        <f>VLOOKUP(A39,[1]TDSheet!$A:$O,15,0)</f>
        <v>0</v>
      </c>
      <c r="Z39" s="3">
        <f t="shared" si="6"/>
        <v>50</v>
      </c>
      <c r="AA39" s="19">
        <f>VLOOKUP(A39,[1]TDSheet!$A:$AA,27,0)</f>
        <v>3</v>
      </c>
    </row>
    <row r="40" spans="1:27" ht="11.1" customHeight="1" outlineLevel="2" x14ac:dyDescent="0.2">
      <c r="A40" s="7" t="s">
        <v>45</v>
      </c>
      <c r="B40" s="7" t="s">
        <v>9</v>
      </c>
      <c r="C40" s="7"/>
      <c r="D40" s="7"/>
      <c r="E40" s="8">
        <v>31</v>
      </c>
      <c r="F40" s="8">
        <v>108</v>
      </c>
      <c r="G40" s="8">
        <v>35</v>
      </c>
      <c r="H40" s="8">
        <v>78</v>
      </c>
      <c r="I40" s="19">
        <f>VLOOKUP(A40,[1]TDSheet!$A:$H,8,0)</f>
        <v>0.25</v>
      </c>
      <c r="N40" s="26">
        <f>VLOOKUP(A40,[1]TDSheet!$A:$AB,28,0)*AA40</f>
        <v>36</v>
      </c>
      <c r="P40" s="3">
        <f t="shared" si="3"/>
        <v>7</v>
      </c>
      <c r="Q40" s="25"/>
      <c r="R40" s="25"/>
      <c r="T40" s="3">
        <f t="shared" si="4"/>
        <v>16.285714285714285</v>
      </c>
      <c r="U40" s="3">
        <f t="shared" si="5"/>
        <v>16.285714285714285</v>
      </c>
      <c r="V40" s="3">
        <f>VLOOKUP(A40,[1]TDSheet!$A:$W,23,0)</f>
        <v>7.8</v>
      </c>
      <c r="W40" s="3">
        <f>VLOOKUP(A40,[1]TDSheet!$A:$X,24,0)</f>
        <v>12.6</v>
      </c>
      <c r="X40" s="3">
        <f>VLOOKUP(A40,[1]TDSheet!$A:$O,15,0)</f>
        <v>11.4</v>
      </c>
      <c r="Z40" s="3">
        <f t="shared" si="6"/>
        <v>0</v>
      </c>
      <c r="AA40" s="19">
        <f>VLOOKUP(A40,[1]TDSheet!$A:$AA,27,0)</f>
        <v>12</v>
      </c>
    </row>
    <row r="41" spans="1:27" ht="11.1" customHeight="1" outlineLevel="2" x14ac:dyDescent="0.2">
      <c r="A41" s="7" t="s">
        <v>46</v>
      </c>
      <c r="B41" s="7" t="s">
        <v>9</v>
      </c>
      <c r="C41" s="7"/>
      <c r="D41" s="7"/>
      <c r="E41" s="8"/>
      <c r="F41" s="8">
        <v>72</v>
      </c>
      <c r="G41" s="8">
        <v>10</v>
      </c>
      <c r="H41" s="8">
        <v>62</v>
      </c>
      <c r="I41" s="19">
        <f>VLOOKUP(A41,[1]TDSheet!$A:$H,8,0)</f>
        <v>0.3</v>
      </c>
      <c r="N41" s="26">
        <f>VLOOKUP(A41,[1]TDSheet!$A:$AB,28,0)*AA41</f>
        <v>24</v>
      </c>
      <c r="P41" s="3">
        <f t="shared" si="3"/>
        <v>2</v>
      </c>
      <c r="Q41" s="25"/>
      <c r="R41" s="25"/>
      <c r="T41" s="3">
        <f t="shared" si="4"/>
        <v>43</v>
      </c>
      <c r="U41" s="3">
        <f t="shared" si="5"/>
        <v>43</v>
      </c>
      <c r="V41" s="3">
        <f>VLOOKUP(A41,[1]TDSheet!$A:$W,23,0)</f>
        <v>4.8</v>
      </c>
      <c r="W41" s="3">
        <f>VLOOKUP(A41,[1]TDSheet!$A:$X,24,0)</f>
        <v>7.6</v>
      </c>
      <c r="X41" s="3">
        <f>VLOOKUP(A41,[1]TDSheet!$A:$O,15,0)</f>
        <v>3.4</v>
      </c>
      <c r="Z41" s="3">
        <f t="shared" si="6"/>
        <v>0</v>
      </c>
      <c r="AA41" s="19">
        <f>VLOOKUP(A41,[1]TDSheet!$A:$AA,27,0)</f>
        <v>12</v>
      </c>
    </row>
    <row r="42" spans="1:27" ht="11.1" customHeight="1" outlineLevel="2" x14ac:dyDescent="0.2">
      <c r="A42" s="7" t="s">
        <v>47</v>
      </c>
      <c r="B42" s="7" t="s">
        <v>9</v>
      </c>
      <c r="C42" s="7"/>
      <c r="D42" s="7"/>
      <c r="E42" s="8">
        <v>-1</v>
      </c>
      <c r="F42" s="8">
        <v>121</v>
      </c>
      <c r="G42" s="8">
        <v>19</v>
      </c>
      <c r="H42" s="8">
        <v>101</v>
      </c>
      <c r="I42" s="19">
        <f>VLOOKUP(A42,[1]TDSheet!$A:$H,8,0)</f>
        <v>0.3</v>
      </c>
      <c r="N42" s="26">
        <f>VLOOKUP(A42,[1]TDSheet!$A:$AB,28,0)*AA42</f>
        <v>84</v>
      </c>
      <c r="P42" s="3">
        <f t="shared" si="3"/>
        <v>3.8</v>
      </c>
      <c r="Q42" s="25"/>
      <c r="R42" s="25"/>
      <c r="T42" s="3">
        <f t="shared" si="4"/>
        <v>48.684210526315795</v>
      </c>
      <c r="U42" s="3">
        <f t="shared" si="5"/>
        <v>48.684210526315795</v>
      </c>
      <c r="V42" s="3">
        <f>VLOOKUP(A42,[1]TDSheet!$A:$W,23,0)</f>
        <v>5.8</v>
      </c>
      <c r="W42" s="3">
        <f>VLOOKUP(A42,[1]TDSheet!$A:$X,24,0)</f>
        <v>14.2</v>
      </c>
      <c r="X42" s="3">
        <f>VLOOKUP(A42,[1]TDSheet!$A:$O,15,0)</f>
        <v>6</v>
      </c>
      <c r="Z42" s="3">
        <f t="shared" si="6"/>
        <v>0</v>
      </c>
      <c r="AA42" s="19">
        <f>VLOOKUP(A42,[1]TDSheet!$A:$AA,27,0)</f>
        <v>12</v>
      </c>
    </row>
    <row r="43" spans="1:27" ht="11.1" customHeight="1" outlineLevel="2" x14ac:dyDescent="0.2">
      <c r="A43" s="7" t="s">
        <v>48</v>
      </c>
      <c r="B43" s="7" t="s">
        <v>16</v>
      </c>
      <c r="C43" s="7"/>
      <c r="D43" s="7"/>
      <c r="E43" s="8"/>
      <c r="F43" s="8">
        <v>30.6</v>
      </c>
      <c r="G43" s="8">
        <v>30.6</v>
      </c>
      <c r="H43" s="8"/>
      <c r="I43" s="19">
        <f>VLOOKUP(A43,[1]TDSheet!$A:$H,8,0)</f>
        <v>1</v>
      </c>
      <c r="N43" s="26">
        <f>VLOOKUP(A43,[1]TDSheet!$A:$AB,28,0)*AA43</f>
        <v>129.6</v>
      </c>
      <c r="P43" s="3">
        <f t="shared" si="3"/>
        <v>6.12</v>
      </c>
      <c r="Q43" s="25"/>
      <c r="R43" s="25"/>
      <c r="T43" s="3">
        <f t="shared" si="4"/>
        <v>21.176470588235293</v>
      </c>
      <c r="U43" s="3">
        <f t="shared" si="5"/>
        <v>21.176470588235293</v>
      </c>
      <c r="V43" s="3">
        <f>VLOOKUP(A43,[1]TDSheet!$A:$W,23,0)</f>
        <v>5.76</v>
      </c>
      <c r="W43" s="3">
        <f>VLOOKUP(A43,[1]TDSheet!$A:$X,24,0)</f>
        <v>0.36</v>
      </c>
      <c r="X43" s="3">
        <f>VLOOKUP(A43,[1]TDSheet!$A:$O,15,0)</f>
        <v>0</v>
      </c>
      <c r="Z43" s="3">
        <f t="shared" si="6"/>
        <v>0</v>
      </c>
      <c r="AA43" s="19">
        <f>VLOOKUP(A43,[1]TDSheet!$A:$AA,27,0)</f>
        <v>1.8</v>
      </c>
    </row>
    <row r="44" spans="1:27" ht="11.1" customHeight="1" outlineLevel="2" x14ac:dyDescent="0.2">
      <c r="A44" s="7" t="s">
        <v>49</v>
      </c>
      <c r="B44" s="7" t="s">
        <v>9</v>
      </c>
      <c r="C44" s="7"/>
      <c r="D44" s="7"/>
      <c r="E44" s="8">
        <v>28</v>
      </c>
      <c r="F44" s="8">
        <v>48</v>
      </c>
      <c r="G44" s="8">
        <v>37</v>
      </c>
      <c r="H44" s="8">
        <v>27</v>
      </c>
      <c r="I44" s="19">
        <f>VLOOKUP(A44,[1]TDSheet!$A:$H,8,0)</f>
        <v>0.2</v>
      </c>
      <c r="N44" s="26"/>
      <c r="P44" s="3">
        <f t="shared" si="3"/>
        <v>7.4</v>
      </c>
      <c r="Q44" s="25">
        <f>12*P44-N44-H44</f>
        <v>61.800000000000011</v>
      </c>
      <c r="R44" s="25"/>
      <c r="T44" s="3">
        <f t="shared" si="4"/>
        <v>12.000000000000002</v>
      </c>
      <c r="U44" s="3">
        <f t="shared" si="5"/>
        <v>3.6486486486486487</v>
      </c>
      <c r="V44" s="3">
        <f>VLOOKUP(A44,[1]TDSheet!$A:$W,23,0)</f>
        <v>3.2</v>
      </c>
      <c r="W44" s="3">
        <f>VLOOKUP(A44,[1]TDSheet!$A:$X,24,0)</f>
        <v>7</v>
      </c>
      <c r="X44" s="3">
        <f>VLOOKUP(A44,[1]TDSheet!$A:$O,15,0)</f>
        <v>5.2</v>
      </c>
      <c r="Z44" s="3">
        <f t="shared" si="6"/>
        <v>12.360000000000003</v>
      </c>
      <c r="AA44" s="19">
        <f>VLOOKUP(A44,[1]TDSheet!$A:$AA,27,0)</f>
        <v>6</v>
      </c>
    </row>
    <row r="45" spans="1:27" ht="11.1" customHeight="1" outlineLevel="2" x14ac:dyDescent="0.2">
      <c r="A45" s="7" t="s">
        <v>50</v>
      </c>
      <c r="B45" s="7" t="s">
        <v>9</v>
      </c>
      <c r="C45" s="7"/>
      <c r="D45" s="7"/>
      <c r="E45" s="8">
        <v>46</v>
      </c>
      <c r="F45" s="8">
        <v>72</v>
      </c>
      <c r="G45" s="8">
        <v>44</v>
      </c>
      <c r="H45" s="8">
        <v>64</v>
      </c>
      <c r="I45" s="19">
        <f>VLOOKUP(A45,[1]TDSheet!$A:$H,8,0)</f>
        <v>0.2</v>
      </c>
      <c r="N45" s="26"/>
      <c r="P45" s="3">
        <f t="shared" si="3"/>
        <v>8.8000000000000007</v>
      </c>
      <c r="Q45" s="25">
        <f t="shared" si="7"/>
        <v>50.400000000000006</v>
      </c>
      <c r="R45" s="25"/>
      <c r="T45" s="3">
        <f t="shared" si="4"/>
        <v>13</v>
      </c>
      <c r="U45" s="3">
        <f t="shared" si="5"/>
        <v>7.2727272727272725</v>
      </c>
      <c r="V45" s="3">
        <f>VLOOKUP(A45,[1]TDSheet!$A:$W,23,0)</f>
        <v>2.6</v>
      </c>
      <c r="W45" s="3">
        <f>VLOOKUP(A45,[1]TDSheet!$A:$X,24,0)</f>
        <v>10.6</v>
      </c>
      <c r="X45" s="3">
        <f>VLOOKUP(A45,[1]TDSheet!$A:$O,15,0)</f>
        <v>6</v>
      </c>
      <c r="Z45" s="3">
        <f t="shared" si="6"/>
        <v>10.080000000000002</v>
      </c>
      <c r="AA45" s="19">
        <f>VLOOKUP(A45,[1]TDSheet!$A:$AA,27,0)</f>
        <v>6</v>
      </c>
    </row>
    <row r="46" spans="1:27" ht="11.1" customHeight="1" outlineLevel="2" x14ac:dyDescent="0.2">
      <c r="A46" s="7" t="s">
        <v>51</v>
      </c>
      <c r="B46" s="7" t="s">
        <v>9</v>
      </c>
      <c r="C46" s="22" t="str">
        <f>VLOOKUP(A46,[1]TDSheet!$A:$C,3,0)</f>
        <v>Окт</v>
      </c>
      <c r="D46" s="31" t="str">
        <f>VLOOKUP(A46,[2]TDSheet!$A:$D,4,0)</f>
        <v>Нояб</v>
      </c>
      <c r="E46" s="8">
        <v>250</v>
      </c>
      <c r="F46" s="8"/>
      <c r="G46" s="8">
        <v>160</v>
      </c>
      <c r="H46" s="8">
        <v>55</v>
      </c>
      <c r="I46" s="19">
        <f>VLOOKUP(A46,[1]TDSheet!$A:$H,8,0)</f>
        <v>0.25</v>
      </c>
      <c r="N46" s="26">
        <f>VLOOKUP(A46,[1]TDSheet!$A:$AB,28,0)*AA46</f>
        <v>60</v>
      </c>
      <c r="P46" s="3">
        <f t="shared" si="3"/>
        <v>32</v>
      </c>
      <c r="Q46" s="25">
        <f t="shared" ref="Q46:Q47" si="8">12*P46-N46-H46</f>
        <v>269</v>
      </c>
      <c r="R46" s="25"/>
      <c r="T46" s="3">
        <f t="shared" si="4"/>
        <v>12</v>
      </c>
      <c r="U46" s="3">
        <f t="shared" si="5"/>
        <v>3.59375</v>
      </c>
      <c r="V46" s="3">
        <f>VLOOKUP(A46,[1]TDSheet!$A:$W,23,0)</f>
        <v>14.8</v>
      </c>
      <c r="W46" s="3">
        <f>VLOOKUP(A46,[1]TDSheet!$A:$X,24,0)</f>
        <v>17.600000000000001</v>
      </c>
      <c r="X46" s="3">
        <f>VLOOKUP(A46,[1]TDSheet!$A:$O,15,0)</f>
        <v>20.6</v>
      </c>
      <c r="Z46" s="3">
        <f t="shared" si="6"/>
        <v>67.25</v>
      </c>
      <c r="AA46" s="19">
        <f>VLOOKUP(A46,[1]TDSheet!$A:$AA,27,0)</f>
        <v>12</v>
      </c>
    </row>
    <row r="47" spans="1:27" ht="11.1" customHeight="1" outlineLevel="2" x14ac:dyDescent="0.2">
      <c r="A47" s="7" t="s">
        <v>52</v>
      </c>
      <c r="B47" s="7" t="s">
        <v>9</v>
      </c>
      <c r="C47" s="22" t="str">
        <f>VLOOKUP(A47,[1]TDSheet!$A:$C,3,0)</f>
        <v>Окт</v>
      </c>
      <c r="D47" s="31" t="str">
        <f>VLOOKUP(A47,[2]TDSheet!$A:$D,4,0)</f>
        <v>Нояб</v>
      </c>
      <c r="E47" s="8">
        <v>215</v>
      </c>
      <c r="F47" s="8">
        <v>46</v>
      </c>
      <c r="G47" s="8">
        <v>153</v>
      </c>
      <c r="H47" s="8">
        <v>74</v>
      </c>
      <c r="I47" s="19">
        <f>VLOOKUP(A47,[1]TDSheet!$A:$H,8,0)</f>
        <v>0.25</v>
      </c>
      <c r="N47" s="26">
        <f>VLOOKUP(A47,[1]TDSheet!$A:$AB,28,0)*AA47</f>
        <v>60</v>
      </c>
      <c r="P47" s="3">
        <f t="shared" si="3"/>
        <v>30.6</v>
      </c>
      <c r="Q47" s="25">
        <f t="shared" si="8"/>
        <v>233.20000000000005</v>
      </c>
      <c r="R47" s="25"/>
      <c r="T47" s="3">
        <f t="shared" si="4"/>
        <v>12.000000000000002</v>
      </c>
      <c r="U47" s="3">
        <f t="shared" si="5"/>
        <v>4.379084967320261</v>
      </c>
      <c r="V47" s="3">
        <f>VLOOKUP(A47,[1]TDSheet!$A:$W,23,0)</f>
        <v>18</v>
      </c>
      <c r="W47" s="3">
        <f>VLOOKUP(A47,[1]TDSheet!$A:$X,24,0)</f>
        <v>16.2</v>
      </c>
      <c r="X47" s="3">
        <f>VLOOKUP(A47,[1]TDSheet!$A:$O,15,0)</f>
        <v>18.600000000000001</v>
      </c>
      <c r="Z47" s="3">
        <f t="shared" si="6"/>
        <v>58.300000000000011</v>
      </c>
      <c r="AA47" s="19">
        <f>VLOOKUP(A47,[1]TDSheet!$A:$AA,27,0)</f>
        <v>12</v>
      </c>
    </row>
    <row r="48" spans="1:27" ht="11.1" customHeight="1" outlineLevel="2" x14ac:dyDescent="0.2">
      <c r="A48" s="7" t="s">
        <v>53</v>
      </c>
      <c r="B48" s="7" t="s">
        <v>9</v>
      </c>
      <c r="C48" s="7"/>
      <c r="D48" s="7"/>
      <c r="E48" s="8">
        <v>171</v>
      </c>
      <c r="F48" s="8">
        <v>132</v>
      </c>
      <c r="G48" s="8">
        <v>151</v>
      </c>
      <c r="H48" s="8">
        <v>107</v>
      </c>
      <c r="I48" s="19">
        <f>VLOOKUP(A48,[1]TDSheet!$A:$H,8,0)</f>
        <v>0.14000000000000001</v>
      </c>
      <c r="N48" s="26">
        <f>VLOOKUP(A48,[1]TDSheet!$A:$AB,28,0)*AA48</f>
        <v>264</v>
      </c>
      <c r="P48" s="3">
        <f t="shared" si="3"/>
        <v>30.2</v>
      </c>
      <c r="Q48" s="25">
        <f t="shared" si="7"/>
        <v>21.599999999999966</v>
      </c>
      <c r="R48" s="25"/>
      <c r="T48" s="3">
        <f t="shared" si="4"/>
        <v>13</v>
      </c>
      <c r="U48" s="3">
        <f t="shared" si="5"/>
        <v>12.284768211920531</v>
      </c>
      <c r="V48" s="3">
        <f>VLOOKUP(A48,[1]TDSheet!$A:$W,23,0)</f>
        <v>38</v>
      </c>
      <c r="W48" s="3">
        <f>VLOOKUP(A48,[1]TDSheet!$A:$X,24,0)</f>
        <v>37.799999999999997</v>
      </c>
      <c r="X48" s="3">
        <f>VLOOKUP(A48,[1]TDSheet!$A:$O,15,0)</f>
        <v>42.4</v>
      </c>
      <c r="Z48" s="3">
        <f t="shared" si="6"/>
        <v>3.0239999999999956</v>
      </c>
      <c r="AA48" s="19">
        <f>VLOOKUP(A48,[1]TDSheet!$A:$AA,27,0)</f>
        <v>22</v>
      </c>
    </row>
    <row r="49" spans="1:27" ht="11.1" customHeight="1" outlineLevel="2" x14ac:dyDescent="0.2">
      <c r="A49" s="23" t="s">
        <v>76</v>
      </c>
      <c r="B49" s="24" t="s">
        <v>16</v>
      </c>
      <c r="C49" s="7"/>
      <c r="D49" s="7"/>
      <c r="E49" s="8"/>
      <c r="F49" s="8"/>
      <c r="G49" s="8"/>
      <c r="H49" s="8"/>
      <c r="I49" s="19">
        <f>VLOOKUP(A49,[1]TDSheet!$A:$H,8,0)</f>
        <v>1</v>
      </c>
      <c r="N49" s="26"/>
      <c r="P49" s="3">
        <f t="shared" si="3"/>
        <v>0</v>
      </c>
      <c r="Q49" s="29">
        <v>100</v>
      </c>
      <c r="R49" s="25"/>
      <c r="T49" s="3" t="e">
        <f t="shared" si="4"/>
        <v>#DIV/0!</v>
      </c>
      <c r="U49" s="3" t="e">
        <f t="shared" si="5"/>
        <v>#DIV/0!</v>
      </c>
      <c r="V49" s="3">
        <f>VLOOKUP(A49,[1]TDSheet!$A:$W,23,0)</f>
        <v>0</v>
      </c>
      <c r="W49" s="3">
        <f>VLOOKUP(A49,[1]TDSheet!$A:$X,24,0)</f>
        <v>0</v>
      </c>
      <c r="X49" s="3">
        <f>VLOOKUP(A49,[1]TDSheet!$A:$O,15,0)</f>
        <v>0</v>
      </c>
      <c r="Z49" s="3">
        <f t="shared" si="6"/>
        <v>100</v>
      </c>
      <c r="AA49" s="19">
        <f>VLOOKUP(A49,[1]TDSheet!$A:$AA,27,0)</f>
        <v>2.7</v>
      </c>
    </row>
    <row r="50" spans="1:27" ht="11.1" customHeight="1" outlineLevel="2" x14ac:dyDescent="0.2">
      <c r="A50" s="23" t="s">
        <v>77</v>
      </c>
      <c r="B50" s="24" t="s">
        <v>16</v>
      </c>
      <c r="C50" s="7"/>
      <c r="D50" s="7"/>
      <c r="E50" s="8"/>
      <c r="F50" s="8"/>
      <c r="G50" s="8"/>
      <c r="H50" s="8"/>
      <c r="I50" s="19">
        <f>VLOOKUP(A50,[1]TDSheet!$A:$H,8,0)</f>
        <v>1</v>
      </c>
      <c r="N50" s="26"/>
      <c r="P50" s="3">
        <f t="shared" si="3"/>
        <v>0</v>
      </c>
      <c r="Q50" s="29">
        <v>100</v>
      </c>
      <c r="R50" s="25"/>
      <c r="T50" s="3" t="e">
        <f t="shared" si="4"/>
        <v>#DIV/0!</v>
      </c>
      <c r="U50" s="3" t="e">
        <f t="shared" si="5"/>
        <v>#DIV/0!</v>
      </c>
      <c r="V50" s="3">
        <f>VLOOKUP(A50,[1]TDSheet!$A:$W,23,0)</f>
        <v>0</v>
      </c>
      <c r="W50" s="3">
        <f>VLOOKUP(A50,[1]TDSheet!$A:$X,24,0)</f>
        <v>0</v>
      </c>
      <c r="X50" s="3">
        <f>VLOOKUP(A50,[1]TDSheet!$A:$O,15,0)</f>
        <v>0</v>
      </c>
      <c r="Z50" s="3">
        <f t="shared" si="6"/>
        <v>100</v>
      </c>
      <c r="AA50" s="19">
        <f>VLOOKUP(A50,[1]TDSheet!$A:$AA,27,0)</f>
        <v>5</v>
      </c>
    </row>
    <row r="51" spans="1:27" ht="11.1" customHeight="1" outlineLevel="2" x14ac:dyDescent="0.2">
      <c r="A51" s="24" t="s">
        <v>8</v>
      </c>
      <c r="B51" s="7" t="s">
        <v>9</v>
      </c>
      <c r="C51" s="7"/>
      <c r="D51" s="7"/>
      <c r="E51" s="8">
        <v>-3</v>
      </c>
      <c r="F51" s="8">
        <v>4</v>
      </c>
      <c r="G51" s="8">
        <v>26</v>
      </c>
      <c r="H51" s="27">
        <v>-25</v>
      </c>
      <c r="I51" s="19">
        <f>VLOOKUP(A51,[1]TDSheet!$A:$H,8,0)</f>
        <v>0</v>
      </c>
      <c r="N51" s="26"/>
      <c r="P51" s="3">
        <f t="shared" si="3"/>
        <v>5.2</v>
      </c>
      <c r="Q51" s="25"/>
      <c r="R51" s="25"/>
      <c r="T51" s="3">
        <f t="shared" si="4"/>
        <v>-4.8076923076923075</v>
      </c>
      <c r="U51" s="3">
        <f t="shared" si="5"/>
        <v>-4.8076923076923075</v>
      </c>
      <c r="V51" s="3">
        <f>VLOOKUP(A51,[1]TDSheet!$A:$W,23,0)</f>
        <v>0</v>
      </c>
      <c r="W51" s="3">
        <f>VLOOKUP(A51,[1]TDSheet!$A:$X,24,0)</f>
        <v>10.199999999999999</v>
      </c>
      <c r="X51" s="3">
        <f>VLOOKUP(A51,[1]TDSheet!$A:$O,15,0)</f>
        <v>1.2</v>
      </c>
      <c r="Z51" s="3">
        <f t="shared" si="6"/>
        <v>0</v>
      </c>
      <c r="AA51" s="19">
        <f>VLOOKUP(A51,[1]TDSheet!$A:$AA,27,0)</f>
        <v>0</v>
      </c>
    </row>
    <row r="52" spans="1:27" ht="11.1" customHeight="1" outlineLevel="2" x14ac:dyDescent="0.2">
      <c r="A52" s="24" t="s">
        <v>10</v>
      </c>
      <c r="B52" s="7" t="s">
        <v>9</v>
      </c>
      <c r="C52" s="7"/>
      <c r="D52" s="7"/>
      <c r="E52" s="8">
        <v>-10</v>
      </c>
      <c r="F52" s="8">
        <v>17</v>
      </c>
      <c r="G52" s="8">
        <v>29</v>
      </c>
      <c r="H52" s="27">
        <v>-22</v>
      </c>
      <c r="I52" s="19">
        <f>VLOOKUP(A52,[1]TDSheet!$A:$H,8,0)</f>
        <v>0</v>
      </c>
      <c r="N52" s="26"/>
      <c r="P52" s="3">
        <f t="shared" si="3"/>
        <v>5.8</v>
      </c>
      <c r="Q52" s="25"/>
      <c r="R52" s="25"/>
      <c r="T52" s="3">
        <f t="shared" si="4"/>
        <v>-3.7931034482758621</v>
      </c>
      <c r="U52" s="3">
        <f t="shared" si="5"/>
        <v>-3.7931034482758621</v>
      </c>
      <c r="V52" s="3">
        <f>VLOOKUP(A52,[1]TDSheet!$A:$W,23,0)</f>
        <v>2.6</v>
      </c>
      <c r="W52" s="3">
        <f>VLOOKUP(A52,[1]TDSheet!$A:$X,24,0)</f>
        <v>13.4</v>
      </c>
      <c r="X52" s="3">
        <f>VLOOKUP(A52,[1]TDSheet!$A:$O,15,0)</f>
        <v>4.2</v>
      </c>
      <c r="Z52" s="3">
        <f t="shared" si="6"/>
        <v>0</v>
      </c>
      <c r="AA52" s="19">
        <f>VLOOKUP(A52,[1]TDSheet!$A:$AA,27,0)</f>
        <v>0</v>
      </c>
    </row>
    <row r="53" spans="1:27" ht="11.45" customHeight="1" x14ac:dyDescent="0.2">
      <c r="N53" s="26"/>
    </row>
    <row r="56" spans="1:27" ht="11.45" customHeight="1" x14ac:dyDescent="0.2">
      <c r="Q56" s="28"/>
      <c r="R56" s="32" t="s">
        <v>79</v>
      </c>
      <c r="S56" s="33"/>
      <c r="T56" s="33"/>
    </row>
  </sheetData>
  <autoFilter ref="A3:AC52" xr:uid="{94FAA1E3-1A51-4604-A520-E8C703A92DE6}"/>
  <mergeCells count="1">
    <mergeCell ref="R56:T56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2023-10-27T09:05:59Z</dcterms:modified>
</cp:coreProperties>
</file>