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3,10,23 КР_СЧ_РнД\"/>
    </mc:Choice>
  </mc:AlternateContent>
  <xr:revisionPtr revIDLastSave="0" documentId="13_ncr:1_{6751386D-B99E-46C1-B81D-B9EA95D82BDC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TDSheet!$A$3:$W$27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7" i="1" l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6" i="1"/>
  <c r="M6" i="1"/>
  <c r="L7" i="1"/>
  <c r="Q7" i="1" s="1"/>
  <c r="L8" i="1"/>
  <c r="Q8" i="1" s="1"/>
  <c r="L9" i="1"/>
  <c r="M9" i="1" s="1"/>
  <c r="P9" i="1" s="1"/>
  <c r="L10" i="1"/>
  <c r="L11" i="1"/>
  <c r="P11" i="1" s="1"/>
  <c r="L12" i="1"/>
  <c r="P12" i="1" s="1"/>
  <c r="L13" i="1"/>
  <c r="Q13" i="1" s="1"/>
  <c r="L14" i="1"/>
  <c r="P14" i="1" s="1"/>
  <c r="L15" i="1"/>
  <c r="M15" i="1" s="1"/>
  <c r="P15" i="1" s="1"/>
  <c r="L16" i="1"/>
  <c r="Q16" i="1" s="1"/>
  <c r="L17" i="1"/>
  <c r="M17" i="1" s="1"/>
  <c r="P17" i="1" s="1"/>
  <c r="L18" i="1"/>
  <c r="M18" i="1" s="1"/>
  <c r="P18" i="1" s="1"/>
  <c r="L19" i="1"/>
  <c r="M19" i="1" s="1"/>
  <c r="P19" i="1" s="1"/>
  <c r="L20" i="1"/>
  <c r="Q20" i="1" s="1"/>
  <c r="L21" i="1"/>
  <c r="Q21" i="1" s="1"/>
  <c r="L22" i="1"/>
  <c r="P22" i="1" s="1"/>
  <c r="L23" i="1"/>
  <c r="P23" i="1" s="1"/>
  <c r="L24" i="1"/>
  <c r="Q24" i="1" s="1"/>
  <c r="L25" i="1"/>
  <c r="L26" i="1"/>
  <c r="P26" i="1" s="1"/>
  <c r="L27" i="1"/>
  <c r="M27" i="1" s="1"/>
  <c r="P27" i="1" s="1"/>
  <c r="L6" i="1"/>
  <c r="Q6" i="1" s="1"/>
  <c r="R7" i="1"/>
  <c r="R8" i="1"/>
  <c r="R13" i="1"/>
  <c r="R16" i="1"/>
  <c r="R17" i="1"/>
  <c r="R27" i="1"/>
  <c r="S7" i="1"/>
  <c r="S8" i="1"/>
  <c r="S10" i="1"/>
  <c r="S13" i="1"/>
  <c r="S14" i="1"/>
  <c r="S17" i="1"/>
  <c r="S24" i="1"/>
  <c r="S25" i="1"/>
  <c r="S27" i="1"/>
  <c r="S6" i="1"/>
  <c r="T7" i="1"/>
  <c r="T8" i="1"/>
  <c r="T9" i="1"/>
  <c r="T14" i="1"/>
  <c r="T16" i="1"/>
  <c r="T17" i="1"/>
  <c r="T18" i="1"/>
  <c r="T23" i="1"/>
  <c r="T24" i="1"/>
  <c r="T27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4" i="1"/>
  <c r="G25" i="1"/>
  <c r="G27" i="1"/>
  <c r="G6" i="1"/>
  <c r="P21" i="1" l="1"/>
  <c r="Q11" i="1"/>
  <c r="Q27" i="1"/>
  <c r="Q15" i="1"/>
  <c r="M7" i="1"/>
  <c r="M5" i="1" s="1"/>
  <c r="M25" i="1"/>
  <c r="P25" i="1" s="1"/>
  <c r="Q23" i="1"/>
  <c r="Q19" i="1"/>
  <c r="P13" i="1"/>
  <c r="M10" i="1"/>
  <c r="P10" i="1" s="1"/>
  <c r="P7" i="1"/>
  <c r="Q26" i="1"/>
  <c r="Q22" i="1"/>
  <c r="Q18" i="1"/>
  <c r="Q14" i="1"/>
  <c r="Q10" i="1"/>
  <c r="P6" i="1"/>
  <c r="P24" i="1"/>
  <c r="M20" i="1"/>
  <c r="P20" i="1" s="1"/>
  <c r="P16" i="1"/>
  <c r="P8" i="1"/>
  <c r="Q25" i="1"/>
  <c r="Q17" i="1"/>
  <c r="Q12" i="1"/>
  <c r="Q9" i="1"/>
  <c r="F5" i="1"/>
  <c r="E5" i="1"/>
  <c r="W5" i="1"/>
  <c r="V5" i="1"/>
  <c r="T5" i="1"/>
  <c r="S5" i="1"/>
  <c r="R5" i="1"/>
  <c r="N5" i="1"/>
  <c r="L5" i="1"/>
  <c r="K5" i="1"/>
  <c r="J5" i="1"/>
  <c r="I5" i="1"/>
  <c r="H5" i="1"/>
</calcChain>
</file>

<file path=xl/sharedStrings.xml><?xml version="1.0" encoding="utf-8"?>
<sst xmlns="http://schemas.openxmlformats.org/spreadsheetml/2006/main" count="72" uniqueCount="48">
  <si>
    <t>Параметры: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</si>
  <si>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</si>
  <si>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</si>
  <si>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</si>
  <si>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</si>
  <si>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</si>
  <si>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</si>
  <si>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</si>
  <si>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</si>
  <si>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017  Сосиски Вязанка Сливочные, Вязанка амицел ВЕС.ПОКОМ</t>
  </si>
  <si>
    <t>кг</t>
  </si>
  <si>
    <t xml:space="preserve"> 018  Сосиски Рубленые, Вязанка вискофан  ВЕС.ПОКОМ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</si>
  <si>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</si>
  <si>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</si>
  <si>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</si>
  <si>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</si>
  <si>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</si>
  <si>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</si>
  <si>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</si>
  <si>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</si>
  <si>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</si>
  <si>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</si>
  <si>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</si>
  <si>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</si>
  <si>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</si>
  <si>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297  Колбаса Мясорубская с рубленой грудинкой ВЕС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</si>
  <si>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</si>
  <si>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</si>
  <si>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</si>
  <si>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</si>
  <si>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362  Колбаса Филейбургская с душистым чесноком, ВЕС, ТМ Баварушка  ПОКОМ</t>
  </si>
  <si>
    <t xml:space="preserve"> 369  Колбаса Русская стародворская, амифлекс ВЕС, ТМ Стародворье 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</si>
  <si>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</si>
  <si>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</si>
  <si>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</si>
  <si>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</si>
  <si>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</si>
  <si>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</si>
  <si>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</si>
  <si>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</si>
  <si>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коментарий</t>
  </si>
  <si>
    <t>вес</t>
  </si>
  <si>
    <t>от филиала</t>
  </si>
  <si>
    <t>комментарий филиала</t>
  </si>
  <si>
    <t>ср 02,10</t>
  </si>
  <si>
    <t>ср 09,10</t>
  </si>
  <si>
    <t>ср 16,10</t>
  </si>
  <si>
    <t>в дороге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</si>
</sst>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_ ;[Red]\-0\ "/>
  </numFmts>
  <fonts count="6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6" fontId="0" fillId="0" borderId="0" xfId="0" applyNumberFormat="1" applyAlignment="1">
      <alignment horizontal="left"/>
    </xf>
    <xf numFmtId="166" fontId="0" fillId="0" borderId="0" xfId="0" applyNumberFormat="1"/>
    <xf numFmtId="166" fontId="1" fillId="0" borderId="0" xfId="0" applyNumberFormat="1" applyFont="1" applyAlignment="1">
      <alignment horizontal="left" vertical="top"/>
    </xf>
    <xf numFmtId="166" fontId="2" fillId="3" borderId="1" xfId="0" applyNumberFormat="1" applyFont="1" applyFill="1" applyBorder="1" applyAlignment="1">
      <alignment horizontal="right" vertical="top"/>
    </xf>
    <xf numFmtId="166" fontId="0" fillId="0" borderId="1" xfId="0" applyNumberFormat="1" applyBorder="1" applyAlignment="1">
      <alignment horizontal="right" vertical="top"/>
    </xf>
    <xf numFmtId="166" fontId="0" fillId="0" borderId="2" xfId="0" applyNumberFormat="1" applyBorder="1" applyAlignment="1">
      <alignment horizontal="right" vertical="top"/>
    </xf>
    <xf numFmtId="166" fontId="1" fillId="2" borderId="1" xfId="0" applyNumberFormat="1" applyFont="1" applyFill="1" applyBorder="1" applyAlignment="1">
      <alignment horizontal="left" vertical="top"/>
    </xf>
    <xf numFmtId="166" fontId="0" fillId="0" borderId="0" xfId="0" applyNumberFormat="1" applyAlignment="1"/>
    <xf numFmtId="166" fontId="2" fillId="3" borderId="1" xfId="0" applyNumberFormat="1" applyFont="1" applyFill="1" applyBorder="1" applyAlignment="1">
      <alignment horizontal="left" vertical="top"/>
    </xf>
    <xf numFmtId="166" fontId="0" fillId="0" borderId="1" xfId="0" applyNumberFormat="1" applyBorder="1" applyAlignment="1">
      <alignment horizontal="left" vertical="top"/>
    </xf>
    <xf numFmtId="2" fontId="0" fillId="0" borderId="0" xfId="0" applyNumberFormat="1"/>
    <xf numFmtId="166" fontId="3" fillId="4" borderId="0" xfId="0" applyNumberFormat="1" applyFont="1" applyFill="1"/>
    <xf numFmtId="166" fontId="3" fillId="5" borderId="0" xfId="0" applyNumberFormat="1" applyFont="1" applyFill="1"/>
    <xf numFmtId="166" fontId="4" fillId="0" borderId="0" xfId="0" applyNumberFormat="1" applyFont="1"/>
    <xf numFmtId="166" fontId="5" fillId="6" borderId="3" xfId="0" applyNumberFormat="1" applyFont="1" applyFill="1" applyBorder="1" applyAlignment="1">
      <alignment horizontal="right" vertical="top"/>
    </xf>
    <xf numFmtId="166" fontId="5" fillId="6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6" fontId="0" fillId="0" borderId="4" xfId="0" applyNumberForma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3,10,23%20&#1082;&#1088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56;&#1085;&#1044;%2010,10,23-16,10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56;&#1085;&#1044;%2003,10,23-09,10,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56;&#1085;&#1044;%2026,09,23-02,10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16.10.2023 - 23.10.2023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5178.916000000002</v>
          </cell>
          <cell r="F5">
            <v>4669.2909999999993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98.74</v>
          </cell>
          <cell r="F6">
            <v>3.5000000000000003E-2</v>
          </cell>
          <cell r="G6">
            <v>1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85.138999999999996</v>
          </cell>
          <cell r="D7">
            <v>10.755000000000001</v>
          </cell>
          <cell r="E7">
            <v>36.454999999999998</v>
          </cell>
          <cell r="F7">
            <v>38.140999999999998</v>
          </cell>
          <cell r="G7">
            <v>1</v>
          </cell>
        </row>
        <row r="8">
          <cell r="A8" t="str">
            <v xml:space="preserve"> 011  Колбаса Салями Финская, Вязанка фиброуз в/у, ПОКОМ</v>
          </cell>
          <cell r="B8" t="str">
            <v>кг</v>
          </cell>
          <cell r="D8">
            <v>34.264000000000003</v>
          </cell>
          <cell r="E8">
            <v>11.398</v>
          </cell>
          <cell r="F8">
            <v>20.010000000000002</v>
          </cell>
          <cell r="G8">
            <v>1</v>
          </cell>
        </row>
        <row r="9">
          <cell r="A9" t="str">
            <v xml:space="preserve"> 012  Колбаса Сервелат Столичный, Вязанка фиброуз в/у, ПОКОМ</v>
          </cell>
          <cell r="B9" t="str">
            <v>кг</v>
          </cell>
          <cell r="C9">
            <v>93.858000000000004</v>
          </cell>
          <cell r="D9">
            <v>17.321000000000002</v>
          </cell>
          <cell r="E9">
            <v>0.93799999999999994</v>
          </cell>
          <cell r="G9">
            <v>1</v>
          </cell>
        </row>
        <row r="10">
          <cell r="A10" t="str">
            <v xml:space="preserve"> 013  Сардельки Вязанка Стародворские NDX, ВЕС.  ПОКОМ</v>
          </cell>
          <cell r="B10" t="str">
            <v>кг</v>
          </cell>
          <cell r="C10">
            <v>31.161999999999999</v>
          </cell>
          <cell r="D10">
            <v>1.0999999999999999E-2</v>
          </cell>
          <cell r="E10">
            <v>1.679</v>
          </cell>
          <cell r="G10">
            <v>1</v>
          </cell>
        </row>
        <row r="11">
          <cell r="A11" t="str">
            <v xml:space="preserve"> 016  Сосиски Вязанка Молочные, Вязанка вискофан  ВЕС.ПОКОМ</v>
          </cell>
          <cell r="B11" t="str">
            <v>кг</v>
          </cell>
          <cell r="D11">
            <v>40.304000000000002</v>
          </cell>
          <cell r="E11">
            <v>16.245999999999999</v>
          </cell>
          <cell r="F11">
            <v>-2.6779999999999999</v>
          </cell>
          <cell r="G11">
            <v>1</v>
          </cell>
        </row>
        <row r="12">
          <cell r="A12" t="str">
            <v xml:space="preserve"> 017  Сосиски Вязанка Сливочные, Вязанка амицел ВЕС.ПОКОМ</v>
          </cell>
          <cell r="B12" t="str">
            <v>кг</v>
          </cell>
          <cell r="C12">
            <v>92.65</v>
          </cell>
          <cell r="E12">
            <v>13.595000000000001</v>
          </cell>
          <cell r="F12">
            <v>77.686999999999998</v>
          </cell>
          <cell r="G12">
            <v>1</v>
          </cell>
        </row>
        <row r="13">
          <cell r="A13" t="str">
            <v xml:space="preserve"> 018  Сосиски Рубленые, Вязанка вискофан  ВЕС.ПОКОМ</v>
          </cell>
          <cell r="B13" t="str">
            <v>кг</v>
          </cell>
          <cell r="C13">
            <v>73.352999999999994</v>
          </cell>
          <cell r="E13">
            <v>-0.6</v>
          </cell>
          <cell r="G13">
            <v>1</v>
          </cell>
        </row>
        <row r="14">
          <cell r="A14" t="str">
            <v xml:space="preserve"> 020  Ветчина Столичная Вязанка, вектор 0.5кг, ПОКОМ</v>
          </cell>
          <cell r="B14" t="str">
            <v>шт</v>
          </cell>
          <cell r="C14">
            <v>21</v>
          </cell>
          <cell r="E14">
            <v>5</v>
          </cell>
          <cell r="F14">
            <v>-5</v>
          </cell>
          <cell r="G14">
            <v>0.5</v>
          </cell>
        </row>
        <row r="15">
          <cell r="A15" t="str">
            <v xml:space="preserve"> 022  Колбаса Вязанка со шпиком, вектор 0,5кг, ПОКОМ</v>
          </cell>
          <cell r="B15" t="str">
            <v>шт</v>
          </cell>
          <cell r="C15">
            <v>1</v>
          </cell>
          <cell r="D15">
            <v>24</v>
          </cell>
          <cell r="E15">
            <v>20</v>
          </cell>
          <cell r="F15">
            <v>2</v>
          </cell>
          <cell r="G15">
            <v>0.5</v>
          </cell>
        </row>
        <row r="16">
          <cell r="A16" t="str">
            <v xml:space="preserve"> 023  Колбаса Докторская ГОСТ, Вязанка вектор, 0,4 кг, ПОКОМ</v>
          </cell>
          <cell r="B16" t="str">
            <v>шт</v>
          </cell>
          <cell r="C16">
            <v>73</v>
          </cell>
          <cell r="E16">
            <v>63</v>
          </cell>
          <cell r="F16">
            <v>-12</v>
          </cell>
          <cell r="G16">
            <v>0.4</v>
          </cell>
        </row>
        <row r="17">
          <cell r="A17" t="str">
            <v xml:space="preserve"> 025  Колбаса Молочная стародворская, Вязанка вектор 0,5 кг,ПОКОМ</v>
          </cell>
          <cell r="B17" t="str">
            <v>шт</v>
          </cell>
          <cell r="C17">
            <v>35.189</v>
          </cell>
          <cell r="E17">
            <v>20.189</v>
          </cell>
          <cell r="F17">
            <v>10.189</v>
          </cell>
          <cell r="G17">
            <v>0.5</v>
          </cell>
        </row>
        <row r="18">
          <cell r="A18" t="str">
            <v xml:space="preserve"> 029  Сосиски Венские, Вязанка NDX МГС, 0.5кг, ПОКОМ</v>
          </cell>
          <cell r="B18" t="str">
            <v>шт</v>
          </cell>
          <cell r="C18">
            <v>32</v>
          </cell>
          <cell r="D18">
            <v>8</v>
          </cell>
          <cell r="E18">
            <v>3</v>
          </cell>
          <cell r="G18">
            <v>0.5</v>
          </cell>
        </row>
        <row r="19">
          <cell r="A19" t="str">
            <v xml:space="preserve"> 030  Сосиски Вязанка Молочные, Вязанка вискофан МГС, 0.45кг, ПОКОМ</v>
          </cell>
          <cell r="B19" t="str">
            <v>шт</v>
          </cell>
          <cell r="C19">
            <v>6</v>
          </cell>
          <cell r="E19">
            <v>7</v>
          </cell>
          <cell r="F19">
            <v>-1</v>
          </cell>
          <cell r="G19">
            <v>0.45</v>
          </cell>
        </row>
        <row r="20">
          <cell r="A20" t="str">
            <v xml:space="preserve"> 031  Сосиски Вязанка Сливочные, Вязанка амицел МГС, 0.33кг, ТМ Стародворские колбасы</v>
          </cell>
          <cell r="B20" t="str">
            <v>шт</v>
          </cell>
          <cell r="C20">
            <v>5</v>
          </cell>
          <cell r="E20">
            <v>3</v>
          </cell>
          <cell r="F20">
            <v>2</v>
          </cell>
          <cell r="G20">
            <v>0.33</v>
          </cell>
        </row>
        <row r="21">
          <cell r="A21" t="str">
            <v xml:space="preserve"> 032  Сосиски Вязанка Сливочные, Вязанка амицел МГС, 0.45кг, ПОКОМ</v>
          </cell>
          <cell r="B21" t="str">
            <v>шт</v>
          </cell>
          <cell r="C21">
            <v>13</v>
          </cell>
          <cell r="D21">
            <v>12</v>
          </cell>
          <cell r="E21">
            <v>21</v>
          </cell>
          <cell r="F21">
            <v>4</v>
          </cell>
          <cell r="G21">
            <v>0.45</v>
          </cell>
        </row>
        <row r="22">
          <cell r="A22" t="str">
            <v xml:space="preserve"> 034  Сосиски Рубленые, Вязанка вискофан МГС, 0.5кг, ПОКОМ</v>
          </cell>
          <cell r="B22" t="str">
            <v>шт</v>
          </cell>
          <cell r="D22">
            <v>60</v>
          </cell>
          <cell r="E22">
            <v>0</v>
          </cell>
          <cell r="F22">
            <v>55</v>
          </cell>
          <cell r="G22">
            <v>0.5</v>
          </cell>
        </row>
        <row r="23">
          <cell r="A23" t="str">
            <v xml:space="preserve"> 043  Ветчина Нежная ТМ Особый рецепт, п/а, 0,4кг    ПОКОМ</v>
          </cell>
          <cell r="B23" t="str">
            <v>шт</v>
          </cell>
          <cell r="C23">
            <v>22</v>
          </cell>
          <cell r="D23">
            <v>46</v>
          </cell>
          <cell r="E23">
            <v>13</v>
          </cell>
          <cell r="F23">
            <v>46</v>
          </cell>
          <cell r="G23">
            <v>0.4</v>
          </cell>
        </row>
        <row r="24">
          <cell r="A24" t="str">
            <v xml:space="preserve"> 047  Кол Баварская, белков.обол. в термоусад. пакете 0.17 кг, ТМ Стародворье  ПОКОМ</v>
          </cell>
          <cell r="B24" t="str">
            <v>шт</v>
          </cell>
          <cell r="D24">
            <v>15</v>
          </cell>
          <cell r="E24">
            <v>15</v>
          </cell>
          <cell r="G24">
            <v>0.17</v>
          </cell>
        </row>
        <row r="25">
          <cell r="A25" t="str">
            <v xml:space="preserve"> 054  Колбаса вареная Филейбургская с филе сочного окорока, 0,45 кг, БАВАРУШКА ПОКОМ</v>
          </cell>
          <cell r="B25" t="str">
            <v>шт</v>
          </cell>
          <cell r="C25">
            <v>3</v>
          </cell>
          <cell r="G25">
            <v>0.45</v>
          </cell>
        </row>
        <row r="26">
          <cell r="A26" t="str">
            <v xml:space="preserve"> 055  Колбаса вареная Филейбургская, 0,45 кг, БАВАРУШКА ПОКОМ</v>
          </cell>
          <cell r="B26" t="str">
            <v>шт</v>
          </cell>
          <cell r="C26">
            <v>17</v>
          </cell>
          <cell r="E26">
            <v>9</v>
          </cell>
          <cell r="F26">
            <v>5</v>
          </cell>
          <cell r="G26">
            <v>0.45</v>
          </cell>
        </row>
        <row r="27">
          <cell r="A27" t="str">
            <v xml:space="preserve"> 058  Колбаса Докторская Особая ТМ Особый рецепт,  0,5кг, ПОКОМ</v>
          </cell>
          <cell r="B27" t="str">
            <v>шт</v>
          </cell>
          <cell r="C27">
            <v>1</v>
          </cell>
          <cell r="D27">
            <v>80</v>
          </cell>
          <cell r="E27">
            <v>27</v>
          </cell>
          <cell r="F27">
            <v>34</v>
          </cell>
          <cell r="G27">
            <v>0.5</v>
          </cell>
        </row>
        <row r="28">
          <cell r="A28" t="str">
            <v xml:space="preserve"> 059  Колбаса Докторская по-стародворски  0.5 кг, ПОКОМ</v>
          </cell>
          <cell r="B28" t="str">
            <v>шт</v>
          </cell>
          <cell r="C28">
            <v>6</v>
          </cell>
          <cell r="E28">
            <v>5</v>
          </cell>
          <cell r="G28">
            <v>0.5</v>
          </cell>
        </row>
        <row r="29">
          <cell r="A29" t="str">
            <v xml:space="preserve"> 060  Колбаса Докторская стародворская  0,5 кг,ПОКОМ</v>
          </cell>
          <cell r="B29" t="str">
            <v>шт</v>
          </cell>
          <cell r="D29">
            <v>80</v>
          </cell>
          <cell r="E29">
            <v>65</v>
          </cell>
          <cell r="F29">
            <v>15</v>
          </cell>
          <cell r="G29">
            <v>0.5</v>
          </cell>
        </row>
        <row r="30">
          <cell r="A30" t="str">
            <v xml:space="preserve"> 062  Колбаса Кракушка пряная с сальцем, 0.3кг в/у п/к, БАВАРУШКА ПОКОМ</v>
          </cell>
          <cell r="B30" t="str">
            <v>шт</v>
          </cell>
          <cell r="C30">
            <v>1</v>
          </cell>
          <cell r="D30">
            <v>42</v>
          </cell>
          <cell r="E30">
            <v>28</v>
          </cell>
          <cell r="F30">
            <v>14</v>
          </cell>
          <cell r="G30">
            <v>0.3</v>
          </cell>
        </row>
        <row r="31">
          <cell r="A31" t="str">
            <v xml:space="preserve"> 065  Колбаса Молочная по-стародворски, 0,5кг,ПОКОМ</v>
          </cell>
          <cell r="B31" t="str">
            <v>шт</v>
          </cell>
          <cell r="C31">
            <v>5</v>
          </cell>
          <cell r="E31">
            <v>4</v>
          </cell>
          <cell r="F31">
            <v>-3</v>
          </cell>
          <cell r="G31">
            <v>0.5</v>
          </cell>
        </row>
        <row r="32">
          <cell r="A32" t="str">
            <v xml:space="preserve"> 068  Колбаса Особая ТМ Особый рецепт, 0,5 кг, ПОКОМ</v>
          </cell>
          <cell r="B32" t="str">
            <v>шт</v>
          </cell>
          <cell r="C32">
            <v>28</v>
          </cell>
          <cell r="D32">
            <v>10</v>
          </cell>
          <cell r="E32">
            <v>11</v>
          </cell>
          <cell r="F32">
            <v>-2</v>
          </cell>
          <cell r="G32">
            <v>0.5</v>
          </cell>
        </row>
        <row r="33">
          <cell r="A33" t="str">
            <v xml:space="preserve"> 079  Колбаса Сервелат Кремлевский,  0.35 кг, ПОКОМ</v>
          </cell>
          <cell r="B33" t="str">
            <v>шт</v>
          </cell>
          <cell r="C33">
            <v>35</v>
          </cell>
          <cell r="E33">
            <v>33</v>
          </cell>
          <cell r="G33">
            <v>0.35</v>
          </cell>
        </row>
        <row r="34">
          <cell r="A34" t="str">
            <v xml:space="preserve"> 083  Колбаса Швейцарская 0,17 кг., ШТ., сырокопченая   ПОКОМ</v>
          </cell>
          <cell r="B34" t="str">
            <v>шт</v>
          </cell>
          <cell r="C34">
            <v>149</v>
          </cell>
          <cell r="E34">
            <v>55</v>
          </cell>
          <cell r="F34">
            <v>98</v>
          </cell>
          <cell r="G34">
            <v>0.17</v>
          </cell>
        </row>
        <row r="35">
          <cell r="A35" t="str">
            <v xml:space="preserve"> 090  Мини-салями со вкусом бекона,  0.05кг, ядрена копоть   ПОКОМ</v>
          </cell>
          <cell r="B35" t="str">
            <v>шт</v>
          </cell>
          <cell r="C35">
            <v>12</v>
          </cell>
          <cell r="E35">
            <v>2</v>
          </cell>
          <cell r="F35">
            <v>10</v>
          </cell>
          <cell r="G35">
            <v>0.05</v>
          </cell>
        </row>
        <row r="36">
          <cell r="A36" t="str">
            <v xml:space="preserve"> 091  Сардельки Баварские, МГС 0.38кг, ТМ Стародворье  ПОКОМ</v>
          </cell>
          <cell r="B36" t="str">
            <v>шт</v>
          </cell>
          <cell r="C36">
            <v>29</v>
          </cell>
          <cell r="E36">
            <v>20</v>
          </cell>
          <cell r="F36">
            <v>9</v>
          </cell>
          <cell r="G36">
            <v>0.38</v>
          </cell>
        </row>
        <row r="37">
          <cell r="A37" t="str">
            <v xml:space="preserve"> 092  Сосиски Баварские с сыром,  0.42кг,ПОКОМ</v>
          </cell>
          <cell r="B37" t="str">
            <v>шт</v>
          </cell>
          <cell r="C37">
            <v>7</v>
          </cell>
          <cell r="E37">
            <v>6</v>
          </cell>
          <cell r="G37">
            <v>0.42</v>
          </cell>
        </row>
        <row r="38">
          <cell r="A38" t="str">
            <v xml:space="preserve"> 096  Сосиски Баварские,  0.42кг,ПОКОМ</v>
          </cell>
          <cell r="B38" t="str">
            <v>шт</v>
          </cell>
          <cell r="C38">
            <v>20</v>
          </cell>
          <cell r="E38">
            <v>17</v>
          </cell>
          <cell r="G38">
            <v>0.42</v>
          </cell>
        </row>
        <row r="39">
          <cell r="A39" t="str">
            <v xml:space="preserve"> 102  Сосиски Ганноверские, амилюкс МГС, 0.6кг, ТМ Стародворье    ПОКОМ</v>
          </cell>
          <cell r="B39" t="str">
            <v>шт</v>
          </cell>
          <cell r="C39">
            <v>178</v>
          </cell>
          <cell r="E39">
            <v>153</v>
          </cell>
          <cell r="F39">
            <v>22</v>
          </cell>
          <cell r="G39">
            <v>0.6</v>
          </cell>
        </row>
        <row r="40">
          <cell r="A40" t="str">
            <v xml:space="preserve"> 103  Сосиски Классические, 0.42кг,ядрена копотьПОКОМ</v>
          </cell>
          <cell r="B40" t="str">
            <v>шт</v>
          </cell>
          <cell r="D40">
            <v>12</v>
          </cell>
          <cell r="E40">
            <v>0</v>
          </cell>
          <cell r="F40">
            <v>11</v>
          </cell>
          <cell r="G40">
            <v>0.42</v>
          </cell>
        </row>
        <row r="41">
          <cell r="A41" t="str">
            <v xml:space="preserve"> 104  Сосиски Молочные по-стародворски, амицел МГС 0.45кг, ТМ Стародворье    ПОКОМ</v>
          </cell>
          <cell r="B41" t="str">
            <v>шт</v>
          </cell>
          <cell r="C41">
            <v>34</v>
          </cell>
          <cell r="E41">
            <v>8</v>
          </cell>
          <cell r="F41">
            <v>26</v>
          </cell>
          <cell r="G41">
            <v>0.45</v>
          </cell>
        </row>
        <row r="42">
          <cell r="A42" t="str">
            <v xml:space="preserve"> 114  Сосиски Филейбургские с филе сочного окорока, 0,55 кг, БАВАРУШКА ПОКОМ</v>
          </cell>
          <cell r="B42" t="str">
            <v>шт</v>
          </cell>
          <cell r="C42">
            <v>22</v>
          </cell>
          <cell r="E42">
            <v>12</v>
          </cell>
          <cell r="F42">
            <v>10</v>
          </cell>
          <cell r="G42">
            <v>0.55000000000000004</v>
          </cell>
        </row>
        <row r="43">
          <cell r="A43" t="str">
            <v xml:space="preserve"> 115  Колбаса Салями Филейбургская зернистая, в/у 0,35 кг срез, БАВАРУШКА ПОКОМ</v>
          </cell>
          <cell r="B43" t="str">
            <v>шт</v>
          </cell>
          <cell r="C43">
            <v>13</v>
          </cell>
          <cell r="D43">
            <v>12</v>
          </cell>
          <cell r="E43">
            <v>20</v>
          </cell>
          <cell r="F43">
            <v>2</v>
          </cell>
          <cell r="G43">
            <v>0.35</v>
          </cell>
        </row>
        <row r="44">
          <cell r="A44" t="str">
            <v xml:space="preserve"> 116  Колбаса Балыкбургская с копченым балыком, в/у 0,35 кг срез, БАВАРУШКА ПОКОМ</v>
          </cell>
          <cell r="B44" t="str">
            <v>шт</v>
          </cell>
          <cell r="C44">
            <v>16</v>
          </cell>
          <cell r="E44">
            <v>10</v>
          </cell>
          <cell r="F44">
            <v>2</v>
          </cell>
          <cell r="G44">
            <v>0.35</v>
          </cell>
        </row>
        <row r="45">
          <cell r="A45" t="str">
            <v xml:space="preserve"> 117  Колбаса Сервелат Филейбургский с ароматными пряностями, в/у 0,35 кг срез, БАВАРУШКА ПОКОМ</v>
          </cell>
          <cell r="B45" t="str">
            <v>шт</v>
          </cell>
          <cell r="C45">
            <v>16</v>
          </cell>
          <cell r="E45">
            <v>10</v>
          </cell>
          <cell r="F45">
            <v>3</v>
          </cell>
          <cell r="G45">
            <v>0.35</v>
          </cell>
        </row>
        <row r="46">
          <cell r="A46" t="str">
            <v xml:space="preserve"> 118  Колбаса Сервелат Филейбургский с филе сочного окорока, в/у 0,35 кг срез, БАВАРУШКА ПОКОМ</v>
          </cell>
          <cell r="B46" t="str">
            <v>шт</v>
          </cell>
          <cell r="C46">
            <v>49</v>
          </cell>
          <cell r="E46">
            <v>36</v>
          </cell>
          <cell r="F46">
            <v>11</v>
          </cell>
          <cell r="G46">
            <v>0.35</v>
          </cell>
        </row>
        <row r="47">
          <cell r="A47" t="str">
            <v xml:space="preserve"> 200  Ветчина Дугушка ТМ Стародворье, вектор в/у    ПОКОМ</v>
          </cell>
          <cell r="B47" t="str">
            <v>кг</v>
          </cell>
          <cell r="C47">
            <v>136.60300000000001</v>
          </cell>
          <cell r="D47">
            <v>10.507999999999999</v>
          </cell>
          <cell r="E47">
            <v>113.416</v>
          </cell>
          <cell r="F47">
            <v>-8.6319999999999997</v>
          </cell>
          <cell r="G47">
            <v>1</v>
          </cell>
        </row>
        <row r="48">
          <cell r="A48" t="str">
            <v xml:space="preserve"> 201  Ветчина Нежная ТМ Особый рецепт, (2,5кг), ПОКОМ</v>
          </cell>
          <cell r="B48" t="str">
            <v>кг</v>
          </cell>
          <cell r="C48">
            <v>242.57</v>
          </cell>
          <cell r="D48">
            <v>104.7</v>
          </cell>
          <cell r="E48">
            <v>246.261</v>
          </cell>
          <cell r="F48">
            <v>13.353999999999999</v>
          </cell>
          <cell r="G48">
            <v>1</v>
          </cell>
        </row>
        <row r="49">
          <cell r="A49" t="str">
            <v xml:space="preserve"> 215  Колбаса Докторская Дугушка ГОСТ, ВЕС, ТМ Стародворье ПОКОМ</v>
          </cell>
          <cell r="B49" t="str">
            <v>кг</v>
          </cell>
          <cell r="C49">
            <v>0.01</v>
          </cell>
          <cell r="D49">
            <v>196.43</v>
          </cell>
          <cell r="E49">
            <v>88.45</v>
          </cell>
          <cell r="F49">
            <v>107.92700000000001</v>
          </cell>
          <cell r="G49">
            <v>1</v>
          </cell>
        </row>
        <row r="50">
          <cell r="A50" t="str">
            <v xml:space="preserve"> 217  Колбаса Докторская Дугушка, ВЕС, НЕ ГОСТ, ТМ Стародворье ПОКОМ</v>
          </cell>
          <cell r="B50" t="str">
            <v>кг</v>
          </cell>
          <cell r="C50">
            <v>47.761000000000003</v>
          </cell>
          <cell r="D50">
            <v>131.64599999999999</v>
          </cell>
          <cell r="E50">
            <v>114.069</v>
          </cell>
          <cell r="F50">
            <v>70.658000000000001</v>
          </cell>
          <cell r="G50">
            <v>1</v>
          </cell>
        </row>
        <row r="51">
          <cell r="A51" t="str">
            <v xml:space="preserve"> 218  Колбаса Докторская оригинальная ТМ Особый рецепт БОЛЬШОЙ БАТОН, п/а ВЕС, ТМ Стародворье ПОКОМ</v>
          </cell>
          <cell r="B51" t="str">
            <v>кг</v>
          </cell>
          <cell r="C51">
            <v>7.1050000000000004</v>
          </cell>
          <cell r="D51">
            <v>1.8169999999999999</v>
          </cell>
          <cell r="E51">
            <v>1.8</v>
          </cell>
          <cell r="G51">
            <v>1</v>
          </cell>
        </row>
        <row r="52">
          <cell r="A52" t="str">
            <v xml:space="preserve"> 219  Колбаса Докторская Особая ТМ Особый рецепт, ВЕС  ПОКОМ</v>
          </cell>
          <cell r="B52" t="str">
            <v>кг</v>
          </cell>
          <cell r="C52">
            <v>675.73299999999995</v>
          </cell>
          <cell r="D52">
            <v>187.405</v>
          </cell>
          <cell r="E52">
            <v>600.29200000000003</v>
          </cell>
          <cell r="F52">
            <v>204.786</v>
          </cell>
          <cell r="G52">
            <v>1</v>
          </cell>
        </row>
        <row r="53">
          <cell r="A53" t="str">
            <v xml:space="preserve"> 220  Колбаса Докторская по-стародворски, амифлекс, ВЕС,   ПОКОМ</v>
          </cell>
          <cell r="B53" t="str">
            <v>кг</v>
          </cell>
          <cell r="C53">
            <v>212.57499999999999</v>
          </cell>
          <cell r="E53">
            <v>76.5</v>
          </cell>
          <cell r="F53">
            <v>136.07499999999999</v>
          </cell>
          <cell r="G53">
            <v>1</v>
          </cell>
        </row>
        <row r="54">
          <cell r="A54" t="str">
            <v xml:space="preserve"> 222  Колбаса Докторская стародворская, ВЕС, ВсхЗв   ПОКОМ</v>
          </cell>
          <cell r="B54" t="str">
            <v>кг</v>
          </cell>
          <cell r="C54">
            <v>3.7440000000000002</v>
          </cell>
          <cell r="D54">
            <v>102.21</v>
          </cell>
          <cell r="E54">
            <v>4</v>
          </cell>
          <cell r="F54">
            <v>-1.59</v>
          </cell>
          <cell r="G54">
            <v>1</v>
          </cell>
        </row>
        <row r="55">
          <cell r="A55" t="str">
            <v xml:space="preserve"> 225  Колбаса Дугушка со шпиком, ВЕС, ТМ Стародворье   ПОКОМ</v>
          </cell>
          <cell r="B55" t="str">
            <v>кг</v>
          </cell>
          <cell r="C55">
            <v>51.572000000000003</v>
          </cell>
          <cell r="E55">
            <v>11.52</v>
          </cell>
          <cell r="F55">
            <v>-10.922000000000001</v>
          </cell>
          <cell r="G55">
            <v>1</v>
          </cell>
        </row>
        <row r="56">
          <cell r="A56" t="str">
            <v xml:space="preserve"> 226  Колбаса Княжеская, с/к белков.обол в термоусад. пакете, ВЕС, ТМ Стародворье ПОКОМ</v>
          </cell>
          <cell r="B56" t="str">
            <v>кг</v>
          </cell>
          <cell r="C56">
            <v>16.946000000000002</v>
          </cell>
          <cell r="E56">
            <v>2.2120000000000002</v>
          </cell>
          <cell r="F56">
            <v>14.734</v>
          </cell>
          <cell r="G56">
            <v>1</v>
          </cell>
        </row>
        <row r="57">
          <cell r="A57" t="str">
            <v xml:space="preserve"> 229  Колбаса Молочная Дугушка, в/у, ВЕС, ТМ Стародворье   ПОКОМ</v>
          </cell>
          <cell r="B57" t="str">
            <v>кг</v>
          </cell>
          <cell r="C57">
            <v>23.952000000000002</v>
          </cell>
          <cell r="D57">
            <v>55.947000000000003</v>
          </cell>
          <cell r="E57">
            <v>39.869999999999997</v>
          </cell>
          <cell r="F57">
            <v>8.0000000000000002E-3</v>
          </cell>
          <cell r="G57">
            <v>1</v>
          </cell>
        </row>
        <row r="58">
          <cell r="A58" t="str">
            <v xml:space="preserve"> 230  Колбаса Молочная Особая ТМ Особый рецепт, п/а, ВЕС. ПОКОМ</v>
          </cell>
          <cell r="B58" t="str">
            <v>кг</v>
          </cell>
          <cell r="C58">
            <v>359.68</v>
          </cell>
          <cell r="E58">
            <v>142.19499999999999</v>
          </cell>
          <cell r="F58">
            <v>216.86500000000001</v>
          </cell>
          <cell r="G58">
            <v>1</v>
          </cell>
        </row>
        <row r="59">
          <cell r="A59" t="str">
            <v xml:space="preserve"> 232  Колбаса Молочная по-стародворски, ВЕС,  ВсхЗв,   ПОКОМ_</v>
          </cell>
          <cell r="B59" t="str">
            <v>кг</v>
          </cell>
          <cell r="C59">
            <v>5.0000000000000001E-3</v>
          </cell>
          <cell r="F59">
            <v>5.0000000000000001E-3</v>
          </cell>
          <cell r="G59">
            <v>1</v>
          </cell>
        </row>
        <row r="60">
          <cell r="A60" t="str">
            <v xml:space="preserve"> 233  Колбаса Молочная по-стародворски, ВЕС, натурин, в/у, ТМ Стародворье ПОКОМ</v>
          </cell>
          <cell r="B60" t="str">
            <v>кг</v>
          </cell>
          <cell r="D60">
            <v>62.072000000000003</v>
          </cell>
          <cell r="F60">
            <v>62.072000000000003</v>
          </cell>
          <cell r="G60">
            <v>1</v>
          </cell>
        </row>
        <row r="61">
          <cell r="A61" t="str">
            <v xml:space="preserve"> 235  Колбаса Особая ТМ Особый рецепт, ВЕС, ТМ Стародворье ПОКОМ</v>
          </cell>
          <cell r="B61" t="str">
            <v>кг</v>
          </cell>
          <cell r="C61">
            <v>-0.36</v>
          </cell>
          <cell r="D61">
            <v>760.23</v>
          </cell>
          <cell r="E61">
            <v>499.49</v>
          </cell>
          <cell r="F61">
            <v>260.38</v>
          </cell>
          <cell r="G61">
            <v>1</v>
          </cell>
        </row>
        <row r="62">
          <cell r="A62" t="str">
            <v xml:space="preserve"> 236  Колбаса Рубленая ЗАПЕЧ. Дугушка ТМ Стародворье, вектор, в/к    ПОКОМ</v>
          </cell>
          <cell r="B62" t="str">
            <v>кг</v>
          </cell>
          <cell r="C62">
            <v>59.058999999999997</v>
          </cell>
          <cell r="E62">
            <v>48.195999999999998</v>
          </cell>
          <cell r="F62">
            <v>9.9830000000000005</v>
          </cell>
          <cell r="G62">
            <v>1</v>
          </cell>
        </row>
        <row r="63">
          <cell r="A63" t="str">
            <v xml:space="preserve"> 237  Колбаса Русская по-стародворски, ВЕС.  ПОКОМ</v>
          </cell>
          <cell r="B63" t="str">
            <v>кг</v>
          </cell>
          <cell r="C63">
            <v>43.134999999999998</v>
          </cell>
          <cell r="E63">
            <v>10.68</v>
          </cell>
          <cell r="F63">
            <v>32.454999999999998</v>
          </cell>
          <cell r="G63">
            <v>1</v>
          </cell>
        </row>
        <row r="64">
          <cell r="A64" t="str">
            <v xml:space="preserve"> 239  Колбаса Салями запеч Дугушка, оболочка вектор, ВЕС, ТМ Стародворье  ПОКОМ</v>
          </cell>
          <cell r="B64" t="str">
            <v>кг</v>
          </cell>
          <cell r="C64">
            <v>64.825000000000003</v>
          </cell>
          <cell r="D64">
            <v>20.832000000000001</v>
          </cell>
          <cell r="E64">
            <v>40.107999999999997</v>
          </cell>
          <cell r="F64">
            <v>-0.879</v>
          </cell>
          <cell r="G64">
            <v>1</v>
          </cell>
        </row>
        <row r="65">
          <cell r="A65" t="str">
            <v xml:space="preserve"> 240  Колбаса Салями охотничья, ВЕС. ПОКОМ</v>
          </cell>
          <cell r="B65" t="str">
            <v>кг</v>
          </cell>
          <cell r="C65">
            <v>10.89</v>
          </cell>
          <cell r="E65">
            <v>0.752</v>
          </cell>
          <cell r="F65">
            <v>9.7899999999999991</v>
          </cell>
          <cell r="G65">
            <v>1</v>
          </cell>
        </row>
        <row r="66">
          <cell r="A66" t="str">
            <v xml:space="preserve"> 242  Колбаса Сервелат ЗАПЕЧ.Дугушка ТМ Стародворье, вектор, в/к     ПОКОМ</v>
          </cell>
          <cell r="B66" t="str">
            <v>кг</v>
          </cell>
          <cell r="C66">
            <v>37.996000000000002</v>
          </cell>
          <cell r="E66">
            <v>37.758000000000003</v>
          </cell>
          <cell r="F66">
            <v>0.23799999999999999</v>
          </cell>
          <cell r="G66">
            <v>1</v>
          </cell>
        </row>
        <row r="67">
          <cell r="A67" t="str">
            <v xml:space="preserve"> 243  Колбаса Сервелат Зернистый, ВЕС.  ПОКОМ</v>
          </cell>
          <cell r="B67" t="str">
            <v>кг</v>
          </cell>
          <cell r="C67">
            <v>-1.6E-2</v>
          </cell>
          <cell r="D67">
            <v>42.021999999999998</v>
          </cell>
          <cell r="E67">
            <v>42.021999999999998</v>
          </cell>
          <cell r="F67">
            <v>-1.6E-2</v>
          </cell>
          <cell r="G67">
            <v>1</v>
          </cell>
        </row>
        <row r="68">
          <cell r="A68" t="str">
            <v xml:space="preserve"> 244  Колбаса Сервелат Кремлевский, ВЕС. ПОКОМ</v>
          </cell>
          <cell r="B68" t="str">
            <v>кг</v>
          </cell>
          <cell r="C68">
            <v>10.802</v>
          </cell>
          <cell r="D68">
            <v>25.632999999999999</v>
          </cell>
          <cell r="E68">
            <v>42.094000000000001</v>
          </cell>
          <cell r="F68">
            <v>-5.6589999999999998</v>
          </cell>
          <cell r="G68">
            <v>1</v>
          </cell>
        </row>
        <row r="69">
          <cell r="A69" t="str">
            <v xml:space="preserve"> 246  Колбаса Стародворская,ТС Старый двор  ПОКОМ</v>
          </cell>
          <cell r="B69" t="str">
            <v>кг</v>
          </cell>
          <cell r="C69">
            <v>68.724999999999994</v>
          </cell>
          <cell r="E69">
            <v>0</v>
          </cell>
          <cell r="G69">
            <v>1</v>
          </cell>
        </row>
        <row r="70">
          <cell r="A70" t="str">
            <v xml:space="preserve"> 247  Сардельки Нежные, ВЕС.  ПОКОМ</v>
          </cell>
          <cell r="B70" t="str">
            <v>кг</v>
          </cell>
          <cell r="C70">
            <v>76.927999999999997</v>
          </cell>
          <cell r="D70">
            <v>66.266000000000005</v>
          </cell>
          <cell r="E70">
            <v>31.120999999999999</v>
          </cell>
          <cell r="F70">
            <v>-1.29</v>
          </cell>
          <cell r="G70">
            <v>1</v>
          </cell>
        </row>
        <row r="71">
          <cell r="A71" t="str">
            <v xml:space="preserve"> 248  Сардельки Сочные ТМ Особый рецепт,   ПОКОМ</v>
          </cell>
          <cell r="B71" t="str">
            <v>кг</v>
          </cell>
          <cell r="C71">
            <v>55.353999999999999</v>
          </cell>
          <cell r="D71">
            <v>0.05</v>
          </cell>
          <cell r="E71">
            <v>5.0309999999999997</v>
          </cell>
          <cell r="G71">
            <v>1</v>
          </cell>
        </row>
        <row r="72">
          <cell r="A72" t="str">
            <v xml:space="preserve"> 250  Сардельки стародворские с говядиной в обол. NDX, ВЕС. ПОКОМ</v>
          </cell>
          <cell r="B72" t="str">
            <v>кг</v>
          </cell>
          <cell r="C72">
            <v>3.99</v>
          </cell>
          <cell r="D72">
            <v>38.287999999999997</v>
          </cell>
          <cell r="E72">
            <v>38.255000000000003</v>
          </cell>
          <cell r="F72">
            <v>-1.3169999999999999</v>
          </cell>
          <cell r="G72">
            <v>1</v>
          </cell>
        </row>
        <row r="73">
          <cell r="A73" t="str">
            <v xml:space="preserve"> 251  Сосиски Баварские, ВЕС.  ПОКОМ</v>
          </cell>
          <cell r="B73" t="str">
            <v>кг</v>
          </cell>
          <cell r="C73">
            <v>1.282</v>
          </cell>
          <cell r="D73">
            <v>56.061</v>
          </cell>
          <cell r="E73">
            <v>34.634999999999998</v>
          </cell>
          <cell r="F73">
            <v>22.707999999999998</v>
          </cell>
          <cell r="G73">
            <v>1</v>
          </cell>
        </row>
        <row r="74">
          <cell r="A74" t="str">
            <v xml:space="preserve"> 253  Сосиски Ганноверские   ПОКОМ</v>
          </cell>
          <cell r="B74" t="str">
            <v>кг</v>
          </cell>
          <cell r="C74">
            <v>1894.231</v>
          </cell>
          <cell r="D74">
            <v>407.89100000000002</v>
          </cell>
          <cell r="E74">
            <v>1051.732</v>
          </cell>
          <cell r="F74">
            <v>1089.9449999999999</v>
          </cell>
          <cell r="G74">
            <v>1</v>
          </cell>
        </row>
        <row r="75">
          <cell r="A75" t="str">
            <v xml:space="preserve"> 255  Сосиски Молочные для завтрака ТМ Особый рецепт, п/а МГС, ВЕС, ТМ Стародворье  ПОКОМ</v>
          </cell>
          <cell r="B75" t="str">
            <v>кг</v>
          </cell>
          <cell r="C75">
            <v>121.39</v>
          </cell>
          <cell r="E75">
            <v>18.661999999999999</v>
          </cell>
          <cell r="F75">
            <v>102.72799999999999</v>
          </cell>
          <cell r="G75">
            <v>1</v>
          </cell>
        </row>
        <row r="76">
          <cell r="A76" t="str">
            <v xml:space="preserve"> 257  Сосиски Молочные оригинальные ТМ Особый рецепт, ВЕС.   ПОКОМ</v>
          </cell>
          <cell r="B76" t="str">
            <v>кг</v>
          </cell>
          <cell r="C76">
            <v>60.970999999999997</v>
          </cell>
          <cell r="E76">
            <v>15.061999999999999</v>
          </cell>
          <cell r="F76">
            <v>45.908999999999999</v>
          </cell>
          <cell r="G76">
            <v>1</v>
          </cell>
        </row>
        <row r="77">
          <cell r="A77" t="str">
            <v xml:space="preserve"> 258  Сосиски Молочные по-стародворски, амицел МГС, ВЕС, ТМ Стародворье ПОКОМ</v>
          </cell>
          <cell r="B77" t="str">
            <v>кг</v>
          </cell>
          <cell r="D77">
            <v>24.798999999999999</v>
          </cell>
          <cell r="E77">
            <v>2.7509999999999999</v>
          </cell>
          <cell r="F77">
            <v>22.047999999999998</v>
          </cell>
          <cell r="G77">
            <v>1</v>
          </cell>
        </row>
        <row r="78">
          <cell r="A78" t="str">
            <v xml:space="preserve"> 260  Сосиски Сливочные по-стародворски, ВЕС.  ПОКОМ</v>
          </cell>
          <cell r="B78" t="str">
            <v>кг</v>
          </cell>
          <cell r="D78">
            <v>138.24100000000001</v>
          </cell>
          <cell r="F78">
            <v>123.30200000000001</v>
          </cell>
          <cell r="G78">
            <v>1</v>
          </cell>
        </row>
        <row r="79">
          <cell r="A79" t="str">
            <v xml:space="preserve"> 263  Шпикачки Стародворские, ВЕС.  ПОКОМ</v>
          </cell>
          <cell r="B79" t="str">
            <v>кг</v>
          </cell>
          <cell r="C79">
            <v>20.337</v>
          </cell>
          <cell r="D79">
            <v>87.207999999999998</v>
          </cell>
          <cell r="E79">
            <v>63.128</v>
          </cell>
          <cell r="F79">
            <v>44.417000000000002</v>
          </cell>
          <cell r="G79">
            <v>1</v>
          </cell>
        </row>
        <row r="80">
          <cell r="A80" t="str">
            <v xml:space="preserve"> 265  Колбаса Балыкбургская, ВЕС, ТМ Баварушка  ПОКОМ</v>
          </cell>
          <cell r="B80" t="str">
            <v>кг</v>
          </cell>
          <cell r="D80">
            <v>30.077000000000002</v>
          </cell>
          <cell r="E80">
            <v>16.372</v>
          </cell>
          <cell r="F80">
            <v>13.705</v>
          </cell>
          <cell r="G80">
            <v>1</v>
          </cell>
        </row>
        <row r="81">
          <cell r="A81" t="str">
            <v xml:space="preserve"> 266  Колбаса Филейбургская с сочным окороком, ВЕС, ТМ Баварушка  ПОКОМ</v>
          </cell>
          <cell r="B81" t="str">
            <v>кг</v>
          </cell>
          <cell r="C81">
            <v>-0.71799999999999997</v>
          </cell>
          <cell r="D81">
            <v>81.531000000000006</v>
          </cell>
          <cell r="E81">
            <v>18.561</v>
          </cell>
          <cell r="F81">
            <v>62.252000000000002</v>
          </cell>
          <cell r="G81">
            <v>1</v>
          </cell>
        </row>
        <row r="82">
          <cell r="A82" t="str">
            <v xml:space="preserve"> 267  Колбаса Салями Филейбургская зернистая, оболочка фиброуз, ВЕС, ТМ Баварушка  ПОКОМ</v>
          </cell>
          <cell r="B82" t="str">
            <v>кг</v>
          </cell>
          <cell r="C82">
            <v>48.503999999999998</v>
          </cell>
          <cell r="F82">
            <v>48.503999999999998</v>
          </cell>
          <cell r="G82">
            <v>1</v>
          </cell>
        </row>
        <row r="83">
          <cell r="A83" t="str">
            <v xml:space="preserve"> 271  Колбаса Сервелат Левантский ТМ Особый Рецепт, ВЕС. ПОКОМ</v>
          </cell>
          <cell r="B83" t="str">
            <v>кг</v>
          </cell>
          <cell r="D83">
            <v>12.952</v>
          </cell>
          <cell r="F83">
            <v>12.952</v>
          </cell>
          <cell r="G83">
            <v>1</v>
          </cell>
        </row>
        <row r="84">
          <cell r="A84" t="str">
            <v xml:space="preserve"> 272  Колбаса Сервелат Филедворский, фиброуз, в/у 0,35 кг срез,  ПОКОМ</v>
          </cell>
          <cell r="B84" t="str">
            <v>шт</v>
          </cell>
          <cell r="C84">
            <v>2</v>
          </cell>
          <cell r="D84">
            <v>36</v>
          </cell>
          <cell r="E84">
            <v>34</v>
          </cell>
          <cell r="F84">
            <v>-1</v>
          </cell>
          <cell r="G84">
            <v>0.35</v>
          </cell>
        </row>
        <row r="85">
          <cell r="A85" t="str">
            <v xml:space="preserve"> 273  Сосиски Сочинки с сочной грудинкой, МГС 0.4кг,   ПОКОМ</v>
          </cell>
          <cell r="B85" t="str">
            <v>шт</v>
          </cell>
          <cell r="C85">
            <v>50</v>
          </cell>
          <cell r="E85">
            <v>29</v>
          </cell>
          <cell r="F85">
            <v>9</v>
          </cell>
          <cell r="G85">
            <v>0.4</v>
          </cell>
        </row>
        <row r="86">
          <cell r="A86" t="str">
            <v xml:space="preserve"> 278  Сосиски Сочинки с сочным окороком, МГС 0.4кг,   ПОКОМ</v>
          </cell>
          <cell r="B86" t="str">
            <v>шт</v>
          </cell>
          <cell r="C86">
            <v>11</v>
          </cell>
          <cell r="D86">
            <v>36</v>
          </cell>
          <cell r="E86">
            <v>27</v>
          </cell>
          <cell r="F86">
            <v>19</v>
          </cell>
          <cell r="G86">
            <v>0.4</v>
          </cell>
        </row>
        <row r="87">
          <cell r="A87" t="str">
            <v xml:space="preserve"> 279  Колбаса Докторский гарант, Вязанка вектор, 0,4 кг.  ПОКОМ</v>
          </cell>
          <cell r="B87" t="str">
            <v>шт</v>
          </cell>
          <cell r="C87">
            <v>120</v>
          </cell>
          <cell r="E87">
            <v>22</v>
          </cell>
          <cell r="F87">
            <v>94</v>
          </cell>
          <cell r="G87">
            <v>0.4</v>
          </cell>
        </row>
        <row r="88">
          <cell r="A88" t="str">
            <v xml:space="preserve"> 281  Сосиски Молочные для завтрака ТМ Особый рецепт, 0,4кг  ПОКОМ</v>
          </cell>
          <cell r="B88" t="str">
            <v>шт</v>
          </cell>
          <cell r="C88">
            <v>31</v>
          </cell>
          <cell r="D88">
            <v>6</v>
          </cell>
          <cell r="E88">
            <v>15</v>
          </cell>
          <cell r="F88">
            <v>22</v>
          </cell>
          <cell r="G88">
            <v>0.4</v>
          </cell>
        </row>
        <row r="89">
          <cell r="A89" t="str">
            <v xml:space="preserve"> 282  Колбаса Балыкбургская рубленая, в/у 0,35 кг срез, БАВАРУШКА ПОКОМ</v>
          </cell>
          <cell r="B89" t="str">
            <v>шт</v>
          </cell>
          <cell r="C89">
            <v>3</v>
          </cell>
          <cell r="E89">
            <v>2</v>
          </cell>
          <cell r="F89">
            <v>1</v>
          </cell>
          <cell r="G89">
            <v>0.35</v>
          </cell>
        </row>
        <row r="90">
          <cell r="A90" t="str">
            <v xml:space="preserve"> 283  Сосиски Сочинки, ВЕС, ТМ Стародворье ПОКОМ</v>
          </cell>
          <cell r="B90" t="str">
            <v>кг</v>
          </cell>
          <cell r="C90">
            <v>55.305999999999997</v>
          </cell>
          <cell r="E90">
            <v>7.9930000000000003</v>
          </cell>
          <cell r="F90">
            <v>14.9</v>
          </cell>
          <cell r="G90">
            <v>1</v>
          </cell>
        </row>
        <row r="91">
          <cell r="A91" t="str">
            <v xml:space="preserve"> 284  Сосиски Молокуши миникушай ТМ Вязанка, 0.45кг, ПОКОМ</v>
          </cell>
          <cell r="B91" t="str">
            <v>шт</v>
          </cell>
          <cell r="C91">
            <v>57</v>
          </cell>
          <cell r="E91">
            <v>26</v>
          </cell>
          <cell r="F91">
            <v>28</v>
          </cell>
          <cell r="G91">
            <v>0.45</v>
          </cell>
        </row>
        <row r="92">
          <cell r="A92" t="str">
            <v xml:space="preserve"> 285  Паштет печеночный со слив.маслом ТМ Стародворье ламистер 0,1 кг  ПОКОМ</v>
          </cell>
          <cell r="B92" t="str">
            <v>шт</v>
          </cell>
          <cell r="D92">
            <v>60</v>
          </cell>
          <cell r="E92">
            <v>55</v>
          </cell>
          <cell r="G92">
            <v>0.1</v>
          </cell>
        </row>
        <row r="93">
          <cell r="A93" t="str">
            <v xml:space="preserve"> 291  Сосиски Молокуши миникушай ТМ Вязанка, 0.33кг, ПОКОМ</v>
          </cell>
          <cell r="B93" t="str">
            <v>шт</v>
          </cell>
          <cell r="C93">
            <v>2</v>
          </cell>
          <cell r="E93">
            <v>0</v>
          </cell>
          <cell r="G93">
            <v>0.33</v>
          </cell>
        </row>
        <row r="94">
          <cell r="A94" t="str">
            <v xml:space="preserve"> 296  Колбаса Мясорубская с рубленой грудинкой 0,35кг срез ТМ Стародворье  ПОКОМ</v>
          </cell>
          <cell r="B94" t="str">
            <v>шт</v>
          </cell>
          <cell r="C94">
            <v>3</v>
          </cell>
          <cell r="D94">
            <v>30</v>
          </cell>
          <cell r="E94">
            <v>27</v>
          </cell>
          <cell r="F94">
            <v>5</v>
          </cell>
          <cell r="G94">
            <v>0.35</v>
          </cell>
        </row>
        <row r="95">
          <cell r="A95" t="str">
            <v>298  Колбаса Сливушка ТМ Вязанка, 0,375кг,  ПОКОМ</v>
          </cell>
          <cell r="B95" t="str">
            <v>шт</v>
          </cell>
          <cell r="C95">
            <v>22</v>
          </cell>
          <cell r="E95">
            <v>21</v>
          </cell>
          <cell r="F95">
            <v>1</v>
          </cell>
          <cell r="G95">
            <v>0.375</v>
          </cell>
        </row>
        <row r="96">
          <cell r="A96" t="str">
            <v xml:space="preserve"> 299 Колбаса Классическая, Вязанка п/а 0,6кг, ПОКОМ</v>
          </cell>
          <cell r="B96" t="str">
            <v>шт</v>
          </cell>
          <cell r="C96">
            <v>220</v>
          </cell>
          <cell r="E96">
            <v>38</v>
          </cell>
          <cell r="F96">
            <v>177</v>
          </cell>
          <cell r="G96">
            <v>0.6</v>
          </cell>
        </row>
        <row r="97">
          <cell r="A97" t="str">
            <v xml:space="preserve"> 300  Колбаса Сервелат Мясорубский с мелкорубленным окороком ТМ Стародворье, в/у 0,35кг  ПОКОМ</v>
          </cell>
          <cell r="B97" t="str">
            <v>шт</v>
          </cell>
          <cell r="C97">
            <v>-1</v>
          </cell>
          <cell r="D97">
            <v>48</v>
          </cell>
          <cell r="E97">
            <v>47</v>
          </cell>
          <cell r="G97">
            <v>0.35</v>
          </cell>
        </row>
        <row r="98">
          <cell r="A98" t="str">
            <v xml:space="preserve"> 301  Сосиски Сочинки по-баварски с сыром,  0.4кг, ТМ Стародворье  ПОКОМ</v>
          </cell>
          <cell r="B98" t="str">
            <v>шт</v>
          </cell>
          <cell r="C98">
            <v>20</v>
          </cell>
          <cell r="E98">
            <v>17</v>
          </cell>
          <cell r="F98">
            <v>1</v>
          </cell>
          <cell r="G98">
            <v>0.4</v>
          </cell>
        </row>
        <row r="99">
          <cell r="A99" t="str">
            <v xml:space="preserve"> 302  Сосиски Сочинки по-баварски,  0.4кг, ТМ Стародворье  ПОКОМ</v>
          </cell>
          <cell r="B99" t="str">
            <v>шт</v>
          </cell>
          <cell r="D99">
            <v>54</v>
          </cell>
          <cell r="E99">
            <v>38</v>
          </cell>
          <cell r="F99">
            <v>16</v>
          </cell>
          <cell r="G99">
            <v>0.4</v>
          </cell>
        </row>
        <row r="100">
          <cell r="A100" t="str">
            <v xml:space="preserve"> 305  Колбаса Сервелат Мясорубский с мелкорубленным окороком в/у  ТМ Стародворье ВЕС   ПОКОМ</v>
          </cell>
          <cell r="B100" t="str">
            <v>кг</v>
          </cell>
          <cell r="C100">
            <v>2.121</v>
          </cell>
          <cell r="E100">
            <v>0</v>
          </cell>
          <cell r="F100">
            <v>1.302</v>
          </cell>
          <cell r="G100">
            <v>1</v>
          </cell>
        </row>
        <row r="101">
          <cell r="A101" t="str">
            <v xml:space="preserve"> 309  Сосиски Сочинки с сыром 0,4 кг ТМ Стародворье  ПОКОМ</v>
          </cell>
          <cell r="B101" t="str">
            <v>шт</v>
          </cell>
          <cell r="C101">
            <v>24</v>
          </cell>
          <cell r="E101">
            <v>16</v>
          </cell>
          <cell r="F101">
            <v>8</v>
          </cell>
          <cell r="G101">
            <v>0.4</v>
          </cell>
        </row>
        <row r="102">
          <cell r="A102" t="str">
            <v xml:space="preserve"> 312  Ветчина Филейская ВЕС ТМ  Вязанка ТС Столичная  ПОКОМ</v>
          </cell>
          <cell r="B102" t="str">
            <v>кг</v>
          </cell>
          <cell r="C102">
            <v>50.887</v>
          </cell>
          <cell r="D102">
            <v>71.355000000000004</v>
          </cell>
          <cell r="E102">
            <v>50.186</v>
          </cell>
          <cell r="F102">
            <v>0.13300000000000001</v>
          </cell>
          <cell r="G102">
            <v>1</v>
          </cell>
        </row>
        <row r="103">
          <cell r="A103" t="str">
            <v xml:space="preserve"> 317 Колбаса Сервелат Рижский ТМ Зареченские, ВЕС  ПОКОМ</v>
          </cell>
          <cell r="B103" t="str">
            <v>кг</v>
          </cell>
          <cell r="C103">
            <v>234.459</v>
          </cell>
          <cell r="E103">
            <v>5.8860000000000001</v>
          </cell>
          <cell r="G103">
            <v>1</v>
          </cell>
        </row>
        <row r="104">
          <cell r="A104" t="str">
            <v xml:space="preserve"> 318  Сосиски Датские ТМ Зареченские, ВЕС  ПОКОМ</v>
          </cell>
          <cell r="B104" t="str">
            <v>кг</v>
          </cell>
          <cell r="C104">
            <v>33.159999999999997</v>
          </cell>
          <cell r="D104">
            <v>1.2999999999999999E-2</v>
          </cell>
          <cell r="E104">
            <v>26.753</v>
          </cell>
          <cell r="F104">
            <v>5.0629999999999997</v>
          </cell>
          <cell r="G104">
            <v>1</v>
          </cell>
        </row>
        <row r="105">
          <cell r="A105" t="str">
            <v xml:space="preserve"> 319  Колбаса вареная Филейская ТМ Вязанка ТС Классическая, 0,45 кг. ПОКОМ</v>
          </cell>
          <cell r="B105" t="str">
            <v>шт</v>
          </cell>
          <cell r="C105">
            <v>-2</v>
          </cell>
          <cell r="E105">
            <v>1</v>
          </cell>
          <cell r="F105">
            <v>-4</v>
          </cell>
          <cell r="G105">
            <v>0.45</v>
          </cell>
        </row>
        <row r="106">
          <cell r="A106" t="str">
            <v xml:space="preserve"> 320  Ветчина Нежная ТМ Зареченские,большой батон, ВЕС ПОКОМ</v>
          </cell>
          <cell r="B106" t="str">
            <v>кг</v>
          </cell>
          <cell r="C106">
            <v>406.815</v>
          </cell>
          <cell r="E106">
            <v>1.82</v>
          </cell>
          <cell r="F106">
            <v>404.995</v>
          </cell>
          <cell r="G106">
            <v>1</v>
          </cell>
        </row>
        <row r="107">
          <cell r="A107" t="str">
            <v xml:space="preserve"> 321  Колбаса Сервелат Пражский ТМ Зареченские, ВЕС ПОКОМ</v>
          </cell>
          <cell r="B107" t="str">
            <v>кг</v>
          </cell>
          <cell r="C107">
            <v>233.07</v>
          </cell>
          <cell r="E107">
            <v>5.1079999999999997</v>
          </cell>
          <cell r="F107">
            <v>225.785</v>
          </cell>
          <cell r="G107">
            <v>1</v>
          </cell>
        </row>
        <row r="108">
          <cell r="A108" t="str">
            <v xml:space="preserve"> 322  Колбаса вареная Молокуша 0,45кг ТМ Вязанка  ПОКОМ</v>
          </cell>
          <cell r="B108" t="str">
            <v>шт</v>
          </cell>
          <cell r="C108">
            <v>58</v>
          </cell>
          <cell r="E108">
            <v>74.349999999999994</v>
          </cell>
          <cell r="F108">
            <v>-18.350000000000001</v>
          </cell>
          <cell r="G108">
            <v>0.45</v>
          </cell>
        </row>
        <row r="109">
          <cell r="A109" t="str">
            <v xml:space="preserve"> 323  Колбаса Сервелат Запекуша с сочным окороком, Вязанка ВЕС,  ПОКОМ</v>
          </cell>
          <cell r="B109" t="str">
            <v>кг</v>
          </cell>
          <cell r="C109">
            <v>23.349</v>
          </cell>
          <cell r="F109">
            <v>23.349</v>
          </cell>
          <cell r="G109">
            <v>1</v>
          </cell>
        </row>
        <row r="110">
          <cell r="A110" t="str">
            <v xml:space="preserve"> 324  Ветчина Филейская ТМ Вязанка Столичная 0,45 кг ПОКОМ</v>
          </cell>
          <cell r="B110" t="str">
            <v>шт</v>
          </cell>
          <cell r="C110">
            <v>50</v>
          </cell>
          <cell r="D110">
            <v>60</v>
          </cell>
          <cell r="E110">
            <v>73</v>
          </cell>
          <cell r="F110">
            <v>37</v>
          </cell>
          <cell r="G110">
            <v>0.45</v>
          </cell>
        </row>
        <row r="111">
          <cell r="A111" t="str">
            <v xml:space="preserve"> 325  Сосиски Сочинки по-баварски с сыром Стародворье, ВЕС ПОКОМ</v>
          </cell>
          <cell r="B111" t="str">
            <v>кг</v>
          </cell>
          <cell r="C111">
            <v>27.481999999999999</v>
          </cell>
          <cell r="E111">
            <v>4.05</v>
          </cell>
          <cell r="F111">
            <v>23.431999999999999</v>
          </cell>
          <cell r="G111">
            <v>1</v>
          </cell>
        </row>
        <row r="112">
          <cell r="A112" t="str">
            <v xml:space="preserve"> 328  Сардельки Сочинки Стародворье ТМ  0,4 кг ПОКОМ</v>
          </cell>
          <cell r="B112" t="str">
            <v>шт</v>
          </cell>
          <cell r="C112">
            <v>13</v>
          </cell>
          <cell r="E112">
            <v>11</v>
          </cell>
          <cell r="F112">
            <v>-1</v>
          </cell>
          <cell r="G112">
            <v>0.4</v>
          </cell>
        </row>
        <row r="113">
          <cell r="A113" t="str">
            <v xml:space="preserve"> 329  Сардельки Сочинки с сыром Стародворье ТМ, 0,4 кг. ПОКОМ</v>
          </cell>
          <cell r="B113" t="str">
            <v>шт</v>
          </cell>
          <cell r="C113">
            <v>6</v>
          </cell>
          <cell r="G113">
            <v>0.4</v>
          </cell>
        </row>
        <row r="114">
          <cell r="A114" t="str">
            <v xml:space="preserve"> 330  Колбаса вареная Филейская ТМ Вязанка ТС Классическая ВЕС  ПОКОМ</v>
          </cell>
          <cell r="B114" t="str">
            <v>кг</v>
          </cell>
          <cell r="C114">
            <v>319.77499999999998</v>
          </cell>
          <cell r="F114">
            <v>-1.33</v>
          </cell>
          <cell r="G114">
            <v>1</v>
          </cell>
        </row>
        <row r="115">
          <cell r="A115" t="str">
            <v xml:space="preserve"> 331  Сосиски Сочинки по-баварски ВЕС ТМ Стародворье  Поком</v>
          </cell>
          <cell r="B115" t="str">
            <v>кг</v>
          </cell>
          <cell r="C115">
            <v>48.493000000000002</v>
          </cell>
          <cell r="E115">
            <v>9.8369999999999997</v>
          </cell>
          <cell r="F115">
            <v>38.655999999999999</v>
          </cell>
          <cell r="G115">
            <v>1</v>
          </cell>
        </row>
        <row r="116">
          <cell r="A116" t="str">
            <v xml:space="preserve"> 333  Колбаса Балыковая, Вязанка фиброуз в/у, ВЕС ПОКОМ</v>
          </cell>
          <cell r="B116" t="str">
            <v>кг</v>
          </cell>
          <cell r="C116">
            <v>57.405999999999999</v>
          </cell>
          <cell r="E116">
            <v>3.6040000000000001</v>
          </cell>
          <cell r="F116">
            <v>53.802</v>
          </cell>
          <cell r="G116">
            <v>1</v>
          </cell>
        </row>
        <row r="117">
          <cell r="A117" t="str">
            <v xml:space="preserve"> 334  Паштет Любительский ТМ Стародворье ламистер 0,1 кг  ПОКОМ</v>
          </cell>
          <cell r="B117" t="str">
            <v>шт</v>
          </cell>
          <cell r="D117">
            <v>60</v>
          </cell>
          <cell r="E117">
            <v>55</v>
          </cell>
          <cell r="G117">
            <v>0.1</v>
          </cell>
        </row>
        <row r="118">
          <cell r="A118" t="str">
            <v xml:space="preserve"> 338  Паштет печеночный с морковью ТМ Стародворье ламистер 0,1 кг.  ПОКОМ</v>
          </cell>
          <cell r="B118" t="str">
            <v>шт</v>
          </cell>
          <cell r="C118">
            <v>170</v>
          </cell>
          <cell r="E118">
            <v>43</v>
          </cell>
          <cell r="F118">
            <v>122</v>
          </cell>
          <cell r="G118">
            <v>0.1</v>
          </cell>
        </row>
        <row r="119">
          <cell r="A119" t="str">
            <v xml:space="preserve"> 344  Колбаса Сочинка по-европейски с сочной грудинкой ТМ Стародворье, ВЕС ПОКОМ</v>
          </cell>
          <cell r="B119" t="str">
            <v>кг</v>
          </cell>
          <cell r="C119">
            <v>8.1340000000000003</v>
          </cell>
          <cell r="E119">
            <v>8.1340000000000003</v>
          </cell>
          <cell r="G119">
            <v>1</v>
          </cell>
        </row>
        <row r="120">
          <cell r="A120" t="str">
            <v xml:space="preserve"> 352  Ветчина Нежная с нежным филе 0,4 кг ТМ Особый рецепт  ПОКОМ</v>
          </cell>
          <cell r="B120" t="str">
            <v>шт</v>
          </cell>
          <cell r="C120">
            <v>16</v>
          </cell>
          <cell r="E120">
            <v>7</v>
          </cell>
          <cell r="F120">
            <v>9</v>
          </cell>
          <cell r="G120">
            <v>0.4</v>
          </cell>
        </row>
        <row r="121">
          <cell r="A121" t="str">
            <v xml:space="preserve"> 353  Колбаса Салями запеченная ТМ Стародворье ТС Дугушка. 0,6 кг ПОКОМ</v>
          </cell>
          <cell r="B121" t="str">
            <v>шт</v>
          </cell>
          <cell r="C121">
            <v>6</v>
          </cell>
          <cell r="E121">
            <v>2</v>
          </cell>
          <cell r="F121">
            <v>3</v>
          </cell>
          <cell r="G121">
            <v>0.6</v>
          </cell>
        </row>
        <row r="122">
          <cell r="A122" t="str">
            <v xml:space="preserve"> 354  Колбаса Рубленая запеченная ТМ Стародворье,ТС Дугушка  0,6 кг ПОКОМ</v>
          </cell>
          <cell r="B122" t="str">
            <v>шт</v>
          </cell>
          <cell r="C122">
            <v>10</v>
          </cell>
          <cell r="D122">
            <v>6</v>
          </cell>
          <cell r="E122">
            <v>12</v>
          </cell>
          <cell r="F122">
            <v>4</v>
          </cell>
          <cell r="G122">
            <v>0.6</v>
          </cell>
        </row>
        <row r="123">
          <cell r="A123" t="str">
            <v xml:space="preserve"> 355  Колбаса Сервелат запеченный ТМ Стародворье ТС Дугушка. 0,6 кг. ПОКОМ</v>
          </cell>
          <cell r="B123" t="str">
            <v>шт</v>
          </cell>
          <cell r="C123">
            <v>10</v>
          </cell>
          <cell r="E123">
            <v>6</v>
          </cell>
          <cell r="F123">
            <v>4</v>
          </cell>
          <cell r="G123">
            <v>0.6</v>
          </cell>
        </row>
        <row r="124">
          <cell r="A124" t="str">
            <v xml:space="preserve"> 358  Колбаса Молочная стародворская, амифлекс, 0,5кг, ТМ Стародворье</v>
          </cell>
          <cell r="B124" t="str">
            <v>шт</v>
          </cell>
          <cell r="C124">
            <v>-1</v>
          </cell>
          <cell r="D124">
            <v>20</v>
          </cell>
          <cell r="E124">
            <v>10</v>
          </cell>
          <cell r="F124">
            <v>9</v>
          </cell>
          <cell r="G124">
            <v>0.5</v>
          </cell>
        </row>
        <row r="125">
          <cell r="A125" t="str">
            <v xml:space="preserve"> 361  Колбаса Сервелат Филейбургский с копченой грудинкой, в/у 0,35 кг срез, БАВАРУШКА ПОКОМ</v>
          </cell>
          <cell r="B125" t="str">
            <v>шт</v>
          </cell>
          <cell r="D125">
            <v>6</v>
          </cell>
          <cell r="E125">
            <v>2</v>
          </cell>
          <cell r="F125">
            <v>4</v>
          </cell>
          <cell r="G125">
            <v>0.35</v>
          </cell>
        </row>
        <row r="126">
          <cell r="A126" t="str">
            <v xml:space="preserve"> 369  Колбаса Русская стародворская, амифлекс ВЕС, ТМ Стародворье  ПОКОМ</v>
          </cell>
          <cell r="B126" t="str">
            <v>кг</v>
          </cell>
          <cell r="C126">
            <v>47.384999999999998</v>
          </cell>
          <cell r="D126">
            <v>42.92</v>
          </cell>
          <cell r="E126">
            <v>13.3</v>
          </cell>
          <cell r="F126">
            <v>77.004999999999995</v>
          </cell>
          <cell r="G126">
            <v>1</v>
          </cell>
        </row>
        <row r="127">
          <cell r="A127" t="str">
            <v xml:space="preserve"> 370  Колбаса Сервелат Мясорубский с мелкорубленным окороком 0,4 кг срез ТМ Стародворье   ПОКОМ</v>
          </cell>
          <cell r="B127" t="str">
            <v>шт</v>
          </cell>
          <cell r="C127">
            <v>6</v>
          </cell>
          <cell r="E127">
            <v>7</v>
          </cell>
          <cell r="F127">
            <v>-1</v>
          </cell>
          <cell r="G127">
            <v>0.4</v>
          </cell>
        </row>
        <row r="128">
          <cell r="A128" t="str">
            <v xml:space="preserve"> 379  Колбаса Балыкбургская с копченым балыком ТМ Баварушка 0,28 кг срез ПОКОМ</v>
          </cell>
          <cell r="B128" t="str">
            <v>шт</v>
          </cell>
          <cell r="C128">
            <v>7</v>
          </cell>
          <cell r="E128">
            <v>2</v>
          </cell>
          <cell r="F128">
            <v>3</v>
          </cell>
          <cell r="G128">
            <v>0.28000000000000003</v>
          </cell>
        </row>
        <row r="129">
          <cell r="A129" t="str">
            <v xml:space="preserve"> 385  Колбаски Филейбургские с филе сочного окорока, 0,28кг ТМ Баварушка  ПОКОМ</v>
          </cell>
          <cell r="B129" t="str">
            <v>шт</v>
          </cell>
          <cell r="C129">
            <v>102</v>
          </cell>
          <cell r="E129">
            <v>51</v>
          </cell>
          <cell r="F129">
            <v>47</v>
          </cell>
          <cell r="G129">
            <v>0.28000000000000003</v>
          </cell>
        </row>
        <row r="130">
          <cell r="A130" t="str">
            <v xml:space="preserve"> 389  Колбаса Сервелат Филейбургский с ароматными пряностями. Баварушка ТМ 0,28 кг срез ПОКОМ</v>
          </cell>
          <cell r="B130" t="str">
            <v>шт</v>
          </cell>
          <cell r="C130">
            <v>9</v>
          </cell>
          <cell r="E130">
            <v>6</v>
          </cell>
          <cell r="G130">
            <v>0.28000000000000003</v>
          </cell>
        </row>
        <row r="131">
          <cell r="A131" t="str">
            <v xml:space="preserve"> 390  Колбаса Сервелат Филейбургский с филе сочного окорока ТМ Баварушка 0,28 кг срез ПОКОМ</v>
          </cell>
          <cell r="B131" t="str">
            <v>шт</v>
          </cell>
          <cell r="C131">
            <v>8</v>
          </cell>
          <cell r="E131">
            <v>2</v>
          </cell>
          <cell r="F131">
            <v>2</v>
          </cell>
          <cell r="G131">
            <v>0.28000000000000003</v>
          </cell>
        </row>
        <row r="132">
          <cell r="A132" t="str">
            <v xml:space="preserve"> 391  Колбаса Филейбургская с душистым чесноком ТМ Баварушка 0,28 кг срез. ПОКОМ</v>
          </cell>
          <cell r="B132" t="str">
            <v>шт</v>
          </cell>
          <cell r="C132">
            <v>9</v>
          </cell>
          <cell r="E132">
            <v>2</v>
          </cell>
          <cell r="F132">
            <v>7</v>
          </cell>
          <cell r="G132">
            <v>0.28000000000000003</v>
          </cell>
        </row>
        <row r="133">
          <cell r="A133" t="str">
            <v xml:space="preserve"> 392  Колбаса Докторская Дугушка ТМ Стародворье ТС Дугушка 0,6 кг. ПОКОМ</v>
          </cell>
          <cell r="B133" t="str">
            <v>шт</v>
          </cell>
          <cell r="C133">
            <v>23</v>
          </cell>
          <cell r="E133">
            <v>2</v>
          </cell>
          <cell r="F133">
            <v>21</v>
          </cell>
          <cell r="G133">
            <v>0.6</v>
          </cell>
        </row>
        <row r="134">
          <cell r="A134" t="str">
            <v xml:space="preserve"> 393  Колбаса Балыкбургская ТМ Баварушка в оболочке черева в в/у  0,28 кг. ПОКОМ</v>
          </cell>
          <cell r="B134" t="str">
            <v>шт</v>
          </cell>
          <cell r="D134">
            <v>8</v>
          </cell>
          <cell r="F134">
            <v>8</v>
          </cell>
          <cell r="G134">
            <v>0.28000000000000003</v>
          </cell>
        </row>
        <row r="135">
          <cell r="A135" t="str">
            <v>БОНУС_Колбаса вареная Филейская ТМ Вязанка ТС Классическая ВЕС  ПОКОМ</v>
          </cell>
          <cell r="B135" t="str">
            <v>кг</v>
          </cell>
          <cell r="C135">
            <v>-1.33</v>
          </cell>
          <cell r="F135">
            <v>-1.33</v>
          </cell>
          <cell r="G135">
            <v>0</v>
          </cell>
        </row>
        <row r="136">
          <cell r="A136" t="str">
            <v>БОНУС_Колбаса Докторская Особая ТМ Особый рецепт,  0,5кг, ПОКОМ</v>
          </cell>
          <cell r="B136" t="str">
            <v>шт</v>
          </cell>
          <cell r="C136">
            <v>-4</v>
          </cell>
          <cell r="E136">
            <v>13</v>
          </cell>
          <cell r="F136">
            <v>-17</v>
          </cell>
          <cell r="G136">
            <v>0</v>
          </cell>
        </row>
        <row r="137">
          <cell r="A137" t="str">
            <v>БОНУС_Колбаса Сервелат Филедворский, фиброуз, в/у 0,35 кг срез,  ПОКОМ</v>
          </cell>
          <cell r="B137" t="str">
            <v>шт</v>
          </cell>
          <cell r="C137">
            <v>-2</v>
          </cell>
          <cell r="F137">
            <v>-2</v>
          </cell>
          <cell r="G137">
            <v>0</v>
          </cell>
        </row>
        <row r="138">
          <cell r="A138" t="str">
            <v>БОНУС_Сосиски Сочинки с сочной грудинкой, МГС 0.4кг,   ПОКОМ</v>
          </cell>
          <cell r="B138" t="str">
            <v>шт</v>
          </cell>
          <cell r="C138">
            <v>-3</v>
          </cell>
          <cell r="E138">
            <v>9</v>
          </cell>
          <cell r="F138">
            <v>-12</v>
          </cell>
          <cell r="G13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10.10.2023 - 16.10.2023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Партн..." И
Склад / комиссионер  / подразделение В группе из списка "ПОКОМ - РОСТОВ (склад)"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 xml:space="preserve"> 012  Колбаса Сервелат Столичный, Вязанка фиброуз в/у, ПОКОМ</v>
          </cell>
          <cell r="D7">
            <v>-4.2149999999999999</v>
          </cell>
          <cell r="F7">
            <v>-4.2149999999999999</v>
          </cell>
        </row>
        <row r="8">
          <cell r="A8" t="str">
            <v xml:space="preserve"> 018  Сосиски Рубленые, Вязанка вискофан  ВЕС.ПОКОМ</v>
          </cell>
          <cell r="D8">
            <v>16.97</v>
          </cell>
          <cell r="F8">
            <v>16.97</v>
          </cell>
        </row>
        <row r="9">
          <cell r="A9" t="str">
            <v xml:space="preserve"> 200  Ветчина Дугушка ТМ Стародворье, вектор в/у    ПОКОМ</v>
          </cell>
          <cell r="D9">
            <v>110.02</v>
          </cell>
          <cell r="F9">
            <v>110.02</v>
          </cell>
        </row>
        <row r="10">
          <cell r="A10" t="str">
            <v xml:space="preserve"> 201  Ветчина Нежная ТМ Особый рецепт, (2,5кг), ПОКОМ</v>
          </cell>
          <cell r="D10">
            <v>59.854999999999997</v>
          </cell>
          <cell r="F10">
            <v>59.854999999999997</v>
          </cell>
        </row>
        <row r="11">
          <cell r="A11" t="str">
            <v xml:space="preserve"> 215  Колбаса Докторская Дугушка ГОСТ, ВЕС, ТМ Стародворье ПОКОМ</v>
          </cell>
          <cell r="D11">
            <v>41.502000000000002</v>
          </cell>
          <cell r="F11">
            <v>41.502000000000002</v>
          </cell>
        </row>
        <row r="12">
          <cell r="A12" t="str">
            <v xml:space="preserve"> 230  Колбаса Молочная Особая ТМ Особый рецепт, п/а, ВЕС. ПОКОМ</v>
          </cell>
          <cell r="D12">
            <v>5.1230000000000002</v>
          </cell>
          <cell r="F12">
            <v>5.1230000000000002</v>
          </cell>
        </row>
        <row r="13">
          <cell r="A13" t="str">
            <v xml:space="preserve"> 236  Колбаса Рубленая ЗАПЕЧ. Дугушка ТМ Стародворье, вектор, в/к    ПОКОМ</v>
          </cell>
          <cell r="D13">
            <v>46.610999999999997</v>
          </cell>
          <cell r="F13">
            <v>46.610999999999997</v>
          </cell>
        </row>
        <row r="14">
          <cell r="A14" t="str">
            <v xml:space="preserve"> 239  Колбаса Салями запеч Дугушка, оболочка вектор, ВЕС, ТМ Стародворье  ПОКОМ</v>
          </cell>
          <cell r="D14">
            <v>31.725999999999999</v>
          </cell>
          <cell r="F14">
            <v>31.725999999999999</v>
          </cell>
        </row>
        <row r="15">
          <cell r="A15" t="str">
            <v xml:space="preserve"> 242  Колбаса Сервелат ЗАПЕЧ.Дугушка ТМ Стародворье, вектор, в/к     ПОКОМ</v>
          </cell>
          <cell r="D15">
            <v>20.213999999999999</v>
          </cell>
          <cell r="F15">
            <v>20.213999999999999</v>
          </cell>
        </row>
        <row r="16">
          <cell r="A16" t="str">
            <v xml:space="preserve"> 253  Сосиски Ганноверские   ПОКОМ</v>
          </cell>
          <cell r="D16">
            <v>146.208</v>
          </cell>
          <cell r="F16">
            <v>146.208</v>
          </cell>
        </row>
        <row r="17">
          <cell r="A17" t="str">
            <v xml:space="preserve"> 265  Колбаса Балыкбургская, ВЕС, ТМ Баварушка  ПОКОМ</v>
          </cell>
          <cell r="D17">
            <v>0.72399999999999998</v>
          </cell>
          <cell r="F17">
            <v>0.72399999999999998</v>
          </cell>
        </row>
        <row r="18">
          <cell r="A18" t="str">
            <v xml:space="preserve"> 305  Колбаса Сервелат Мясорубский с мелкорубленным окороком в/у  ТМ Стародворье ВЕС   ПОКОМ</v>
          </cell>
          <cell r="D18">
            <v>48.637999999999998</v>
          </cell>
          <cell r="F18">
            <v>48.637999999999998</v>
          </cell>
        </row>
        <row r="19">
          <cell r="A19" t="str">
            <v xml:space="preserve"> 315  Колбаса вареная Молокуша ТМ Вязанка ВЕС, ПОКОМ</v>
          </cell>
          <cell r="D19">
            <v>2.7010000000000001</v>
          </cell>
          <cell r="F19">
            <v>2.7010000000000001</v>
          </cell>
        </row>
        <row r="20">
          <cell r="A20" t="str">
            <v xml:space="preserve"> 317 Колбаса Сервелат Рижский ТМ Зареченские, ВЕС  ПОКОМ</v>
          </cell>
          <cell r="D20">
            <v>-2.94</v>
          </cell>
          <cell r="F20">
            <v>-2.94</v>
          </cell>
        </row>
        <row r="21">
          <cell r="A21" t="str">
            <v xml:space="preserve"> 369  Колбаса Русская стародворская, амифлекс ВЕС, ТМ Стародворье  ПОКОМ</v>
          </cell>
          <cell r="D21">
            <v>1.3560000000000001</v>
          </cell>
          <cell r="F21">
            <v>1.3560000000000001</v>
          </cell>
        </row>
        <row r="22">
          <cell r="A22" t="str">
            <v>Итого</v>
          </cell>
          <cell r="D22">
            <v>524.49300000000005</v>
          </cell>
          <cell r="F22">
            <v>524.49300000000005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03.10.2023 - 09.10.2023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Партн..." И
Склад / комиссионер  / подразделение В группе из списка "ПОКОМ - РОСТОВ (склад)"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 xml:space="preserve"> 017  Сосиски Вязанка Сливочные, Вязанка амицел ВЕС.ПОКОМ</v>
          </cell>
          <cell r="D7">
            <v>8.2200000000000006</v>
          </cell>
          <cell r="F7">
            <v>8.2200000000000006</v>
          </cell>
        </row>
        <row r="8">
          <cell r="A8" t="str">
            <v xml:space="preserve"> 018  Сосиски Рубленые, Вязанка вискофан  ВЕС.ПОКОМ</v>
          </cell>
          <cell r="D8">
            <v>25.623000000000001</v>
          </cell>
          <cell r="F8">
            <v>25.623000000000001</v>
          </cell>
        </row>
        <row r="9">
          <cell r="A9" t="str">
            <v xml:space="preserve"> 200  Ветчина Дугушка ТМ Стародворье, вектор в/у    ПОКОМ</v>
          </cell>
          <cell r="D9">
            <v>36.902000000000001</v>
          </cell>
          <cell r="F9">
            <v>36.902000000000001</v>
          </cell>
        </row>
        <row r="10">
          <cell r="A10" t="str">
            <v xml:space="preserve"> 215  Колбаса Докторская Дугушка ГОСТ, ВЕС, ТМ Стародворье ПОКОМ</v>
          </cell>
          <cell r="D10">
            <v>5.31</v>
          </cell>
          <cell r="F10">
            <v>5.31</v>
          </cell>
        </row>
        <row r="11">
          <cell r="A11" t="str">
            <v xml:space="preserve"> 219  Колбаса Докторская Особая ТМ Особый рецепт, ВЕС  ПОКОМ</v>
          </cell>
          <cell r="D11">
            <v>62.32</v>
          </cell>
          <cell r="F11">
            <v>62.32</v>
          </cell>
        </row>
        <row r="12">
          <cell r="A12" t="str">
            <v xml:space="preserve"> 229  Колбаса Молочная Дугушка, в/у, ВЕС, ТМ Стародворье   ПОКОМ</v>
          </cell>
          <cell r="D12">
            <v>10.49</v>
          </cell>
          <cell r="F12">
            <v>10.49</v>
          </cell>
        </row>
        <row r="13">
          <cell r="A13" t="str">
            <v xml:space="preserve"> 230  Колбаса Молочная Особая ТМ Особый рецепт, п/а, ВЕС. ПОКОМ</v>
          </cell>
          <cell r="D13">
            <v>15.66</v>
          </cell>
          <cell r="F13">
            <v>15.66</v>
          </cell>
        </row>
        <row r="14">
          <cell r="A14" t="str">
            <v xml:space="preserve"> 242  Колбаса Сервелат ЗАПЕЧ.Дугушка ТМ Стародворье, вектор, в/к     ПОКОМ</v>
          </cell>
          <cell r="D14">
            <v>10.574</v>
          </cell>
          <cell r="F14">
            <v>10.574</v>
          </cell>
        </row>
        <row r="15">
          <cell r="A15" t="str">
            <v xml:space="preserve"> 253  Сосиски Ганноверские   ПОКОМ</v>
          </cell>
          <cell r="D15">
            <v>8.1050000000000004</v>
          </cell>
          <cell r="F15">
            <v>8.1050000000000004</v>
          </cell>
        </row>
        <row r="16">
          <cell r="A16" t="str">
            <v xml:space="preserve"> 317 Колбаса Сервелат Рижский ТМ Зареченские, ВЕС  ПОКОМ</v>
          </cell>
          <cell r="D16">
            <v>22.097000000000001</v>
          </cell>
          <cell r="F16">
            <v>22.097000000000001</v>
          </cell>
        </row>
        <row r="17">
          <cell r="A17" t="str">
            <v xml:space="preserve"> 330  Колбаса вареная Филейская ТМ Вязанка ТС Классическая ВЕС  ПОКОМ</v>
          </cell>
          <cell r="D17">
            <v>32.395000000000003</v>
          </cell>
          <cell r="F17">
            <v>32.395000000000003</v>
          </cell>
        </row>
        <row r="18">
          <cell r="A18" t="str">
            <v xml:space="preserve"> 369  Колбаса Русская стародворская, амифлекс ВЕС, ТМ Стародворье  ПОКОМ</v>
          </cell>
          <cell r="D18">
            <v>10.7</v>
          </cell>
          <cell r="F18">
            <v>10.7</v>
          </cell>
        </row>
        <row r="19">
          <cell r="A19" t="str">
            <v>Итого</v>
          </cell>
          <cell r="D19">
            <v>248.39599999999999</v>
          </cell>
          <cell r="F19">
            <v>248.39599999999999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26.09.2023 - 02.10.2023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Партн..." И
Склад / комиссионер  / подразделение В группе из списка "ПОКОМ - РОСТОВ (склад)"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 xml:space="preserve"> 018  Сосиски Рубленые, Вязанка вискофан  ВЕС.ПОКОМ</v>
          </cell>
          <cell r="D7">
            <v>27.015000000000001</v>
          </cell>
          <cell r="F7">
            <v>27.015000000000001</v>
          </cell>
        </row>
        <row r="8">
          <cell r="A8" t="str">
            <v xml:space="preserve"> 200  Ветчина Дугушка ТМ Стародворье, вектор в/у    ПОКОМ</v>
          </cell>
          <cell r="D8">
            <v>27.238</v>
          </cell>
          <cell r="F8">
            <v>27.238</v>
          </cell>
        </row>
        <row r="9">
          <cell r="A9" t="str">
            <v xml:space="preserve"> 215  Колбаса Докторская Дугушка ГОСТ, ВЕС, ТМ Стародворье ПОКОМ</v>
          </cell>
          <cell r="D9">
            <v>11.528</v>
          </cell>
          <cell r="F9">
            <v>11.528</v>
          </cell>
        </row>
        <row r="10">
          <cell r="A10" t="str">
            <v xml:space="preserve"> 229  Колбаса Молочная Дугушка, в/у, ВЕС, ТМ Стародворье   ПОКОМ</v>
          </cell>
          <cell r="D10">
            <v>15.811999999999999</v>
          </cell>
          <cell r="F10">
            <v>15.811999999999999</v>
          </cell>
        </row>
        <row r="11">
          <cell r="A11" t="str">
            <v xml:space="preserve"> 236  Колбаса Рубленая ЗАПЕЧ. Дугушка ТМ Стародворье, вектор, в/к    ПОКОМ</v>
          </cell>
          <cell r="D11">
            <v>11.409000000000001</v>
          </cell>
          <cell r="F11">
            <v>11.409000000000001</v>
          </cell>
        </row>
        <row r="12">
          <cell r="A12" t="str">
            <v xml:space="preserve"> 239  Колбаса Салями запеч Дугушка, оболочка вектор, ВЕС, ТМ Стародворье  ПОКОМ</v>
          </cell>
          <cell r="D12">
            <v>15.887</v>
          </cell>
          <cell r="F12">
            <v>15.887</v>
          </cell>
        </row>
        <row r="13">
          <cell r="A13" t="str">
            <v xml:space="preserve"> 242  Колбаса Сервелат ЗАПЕЧ.Дугушка ТМ Стародворье, вектор, в/к     ПОКОМ</v>
          </cell>
          <cell r="D13">
            <v>11.427</v>
          </cell>
          <cell r="F13">
            <v>11.427</v>
          </cell>
        </row>
        <row r="14">
          <cell r="A14" t="str">
            <v xml:space="preserve"> 253  Сосиски Ганноверские   ПОКОМ</v>
          </cell>
          <cell r="D14">
            <v>32.421999999999997</v>
          </cell>
          <cell r="F14">
            <v>32.421999999999997</v>
          </cell>
        </row>
        <row r="15">
          <cell r="A15" t="str">
            <v xml:space="preserve"> 305  Колбаса Сервелат Мясорубский с мелкорубленным окороком в/у  ТМ Стародворье ВЕС   ПОКОМ</v>
          </cell>
          <cell r="D15">
            <v>1.45</v>
          </cell>
          <cell r="F15">
            <v>1.45</v>
          </cell>
        </row>
        <row r="16">
          <cell r="A16" t="str">
            <v xml:space="preserve"> 369  Колбаса Русская стародворская, амифлекс ВЕС, ТМ Стародворье  ПОКОМ</v>
          </cell>
          <cell r="D16">
            <v>10.785</v>
          </cell>
          <cell r="F16">
            <v>10.785</v>
          </cell>
        </row>
        <row r="17">
          <cell r="A17" t="str">
            <v>Итого</v>
          </cell>
          <cell r="D17">
            <v>164.97300000000001</v>
          </cell>
          <cell r="F17">
            <v>164.97300000000001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W27"/>
  <sheetViews>
    <sheetView tabSelected="1" workbookViewId="0">
      <selection activeCell="Y20" sqref="Y19:Y20"/>
    </sheetView>
  </sheetViews>
  <sheetFormatPr defaultColWidth="10.5" defaultRowHeight="11.45" customHeight="1" outlineLevelRow="1" x14ac:dyDescent="0.2"/>
  <cols>
    <col min="1" max="1" width="65.1640625" style="1" customWidth="1"/>
    <col min="2" max="2" width="4" style="1" customWidth="1"/>
    <col min="3" max="6" width="7" style="1" customWidth="1"/>
    <col min="7" max="7" width="5" style="17" customWidth="1"/>
    <col min="8" max="8" width="1" style="8" customWidth="1"/>
    <col min="9" max="9" width="1.1640625" style="8" customWidth="1"/>
    <col min="10" max="10" width="6.83203125" style="8" customWidth="1"/>
    <col min="11" max="11" width="1.1640625" style="8" customWidth="1"/>
    <col min="12" max="12" width="6.83203125" style="8" customWidth="1"/>
    <col min="13" max="14" width="10.5" style="8"/>
    <col min="15" max="15" width="23.6640625" style="8" customWidth="1"/>
    <col min="16" max="17" width="6.1640625" style="8" customWidth="1"/>
    <col min="18" max="20" width="8.6640625" style="8" customWidth="1"/>
    <col min="21" max="21" width="20.33203125" style="8" customWidth="1"/>
    <col min="22" max="16384" width="10.5" style="8"/>
  </cols>
  <sheetData>
    <row r="1" spans="1:23" ht="12.95" customHeight="1" outlineLevel="1" x14ac:dyDescent="0.2">
      <c r="A1" s="3" t="s">
        <v>0</v>
      </c>
      <c r="B1" s="3"/>
      <c r="C1" s="3"/>
    </row>
    <row r="2" spans="1:23" ht="12.95" customHeight="1" outlineLevel="1" x14ac:dyDescent="0.2">
      <c r="B2" s="3"/>
      <c r="C2" s="3"/>
    </row>
    <row r="3" spans="1:23" ht="12.95" customHeight="1" x14ac:dyDescent="0.2">
      <c r="A3" s="7" t="s">
        <v>1</v>
      </c>
      <c r="B3" s="7"/>
      <c r="C3" s="7" t="s">
        <v>2</v>
      </c>
      <c r="D3" s="7"/>
      <c r="E3" s="7"/>
      <c r="F3" s="7"/>
      <c r="G3" s="11" t="s">
        <v>32</v>
      </c>
      <c r="H3" s="2" t="s">
        <v>33</v>
      </c>
      <c r="I3" s="2" t="s">
        <v>34</v>
      </c>
      <c r="J3" s="2" t="s">
        <v>35</v>
      </c>
      <c r="K3" s="2" t="s">
        <v>35</v>
      </c>
      <c r="L3" s="2" t="s">
        <v>36</v>
      </c>
      <c r="M3" s="2" t="s">
        <v>35</v>
      </c>
      <c r="N3" s="12" t="s">
        <v>37</v>
      </c>
      <c r="O3" s="13"/>
      <c r="P3" s="2" t="s">
        <v>38</v>
      </c>
      <c r="Q3" s="2" t="s">
        <v>39</v>
      </c>
      <c r="R3" s="14" t="s">
        <v>44</v>
      </c>
      <c r="S3" s="14" t="s">
        <v>45</v>
      </c>
      <c r="T3" s="14" t="s">
        <v>46</v>
      </c>
      <c r="U3" s="2" t="s">
        <v>40</v>
      </c>
      <c r="V3" s="2" t="s">
        <v>41</v>
      </c>
      <c r="W3" s="2" t="s">
        <v>41</v>
      </c>
    </row>
    <row r="4" spans="1:23" ht="26.1" customHeight="1" x14ac:dyDescent="0.2">
      <c r="A4" s="7" t="s">
        <v>3</v>
      </c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11"/>
      <c r="H4" s="2"/>
      <c r="I4" s="2"/>
      <c r="J4" s="14" t="s">
        <v>47</v>
      </c>
      <c r="K4" s="2"/>
      <c r="L4" s="2"/>
      <c r="M4" s="2"/>
      <c r="N4" s="12" t="s">
        <v>42</v>
      </c>
      <c r="O4" s="13" t="s">
        <v>43</v>
      </c>
      <c r="P4" s="2"/>
      <c r="Q4" s="2"/>
      <c r="R4" s="2"/>
      <c r="S4" s="2"/>
      <c r="T4" s="2"/>
      <c r="U4" s="2"/>
      <c r="V4" s="2"/>
      <c r="W4" s="2"/>
    </row>
    <row r="5" spans="1:23" ht="11.1" customHeight="1" x14ac:dyDescent="0.2">
      <c r="A5" s="9"/>
      <c r="B5" s="9"/>
      <c r="C5" s="4"/>
      <c r="D5" s="4"/>
      <c r="E5" s="15">
        <f t="shared" ref="E5:F5" si="0">SUM(E6:E70)</f>
        <v>3298.6040000000003</v>
      </c>
      <c r="F5" s="15">
        <f t="shared" si="0"/>
        <v>675.66700000000003</v>
      </c>
      <c r="G5" s="11"/>
      <c r="H5" s="15">
        <f t="shared" ref="H5:I5" si="1">SUM(H6:H70)</f>
        <v>0</v>
      </c>
      <c r="I5" s="15">
        <f t="shared" si="1"/>
        <v>0</v>
      </c>
      <c r="J5" s="15">
        <f t="shared" ref="J5:N5" si="2">SUM(J6:J300)</f>
        <v>3865</v>
      </c>
      <c r="K5" s="15">
        <f t="shared" si="2"/>
        <v>0</v>
      </c>
      <c r="L5" s="15">
        <f t="shared" si="2"/>
        <v>659.72080000000005</v>
      </c>
      <c r="M5" s="15">
        <f t="shared" si="2"/>
        <v>4010.0416000000005</v>
      </c>
      <c r="N5" s="15">
        <f t="shared" si="2"/>
        <v>0</v>
      </c>
      <c r="O5" s="16"/>
      <c r="P5" s="16"/>
      <c r="Q5" s="2"/>
      <c r="R5" s="15">
        <f t="shared" ref="R5:S5" si="3">SUM(R6:R300)</f>
        <v>108.16399999999999</v>
      </c>
      <c r="S5" s="15">
        <f t="shared" si="3"/>
        <v>234.98100000000002</v>
      </c>
      <c r="T5" s="15">
        <f>SUM(T6:T300)</f>
        <v>245.74899999999997</v>
      </c>
      <c r="U5" s="2"/>
      <c r="V5" s="15">
        <f t="shared" ref="V5:W5" si="4">SUM(V6:V300)</f>
        <v>4010.0416000000005</v>
      </c>
      <c r="W5" s="15">
        <f t="shared" si="4"/>
        <v>0</v>
      </c>
    </row>
    <row r="6" spans="1:23" ht="11.1" customHeight="1" outlineLevel="1" x14ac:dyDescent="0.2">
      <c r="A6" s="10" t="s">
        <v>9</v>
      </c>
      <c r="B6" s="10" t="s">
        <v>10</v>
      </c>
      <c r="C6" s="5">
        <v>16.478000000000002</v>
      </c>
      <c r="D6" s="5"/>
      <c r="E6" s="5">
        <v>8.8030000000000008</v>
      </c>
      <c r="F6" s="5">
        <v>7.6749999999999998</v>
      </c>
      <c r="G6" s="17">
        <f>VLOOKUP(A6,[1]TDSheet!$A:$G,7,0)</f>
        <v>1</v>
      </c>
      <c r="L6" s="8">
        <f>E6/5</f>
        <v>1.7606000000000002</v>
      </c>
      <c r="M6" s="18">
        <f>11*L6-F6-J6</f>
        <v>11.691600000000001</v>
      </c>
      <c r="N6" s="18"/>
      <c r="P6" s="8">
        <f>(F6+J6+M6)/L6</f>
        <v>11</v>
      </c>
      <c r="Q6" s="8">
        <f>(F6+J6)/L6</f>
        <v>4.3593093263660112</v>
      </c>
      <c r="R6" s="8">
        <v>0</v>
      </c>
      <c r="S6" s="8">
        <f>VLOOKUP(A6,[3]TDSheet!$A:$F,6,0)</f>
        <v>8.2200000000000006</v>
      </c>
      <c r="T6" s="8">
        <v>0</v>
      </c>
      <c r="V6" s="8">
        <f>M6*G6</f>
        <v>11.691600000000001</v>
      </c>
    </row>
    <row r="7" spans="1:23" ht="11.1" customHeight="1" outlineLevel="1" x14ac:dyDescent="0.2">
      <c r="A7" s="10" t="s">
        <v>11</v>
      </c>
      <c r="B7" s="10" t="s">
        <v>10</v>
      </c>
      <c r="C7" s="5">
        <v>110.08499999999999</v>
      </c>
      <c r="D7" s="5"/>
      <c r="E7" s="5">
        <v>74.013999999999996</v>
      </c>
      <c r="F7" s="5">
        <v>36.070999999999998</v>
      </c>
      <c r="G7" s="17">
        <f>VLOOKUP(A7,[1]TDSheet!$A:$G,7,0)</f>
        <v>1</v>
      </c>
      <c r="L7" s="8">
        <f t="shared" ref="L7:L27" si="5">E7/5</f>
        <v>14.8028</v>
      </c>
      <c r="M7" s="18">
        <f>9*L7-F7-J7</f>
        <v>97.154200000000003</v>
      </c>
      <c r="N7" s="18"/>
      <c r="P7" s="8">
        <f t="shared" ref="P7:P27" si="6">(F7+J7+M7)/L7</f>
        <v>9</v>
      </c>
      <c r="Q7" s="8">
        <f t="shared" ref="Q7:Q27" si="7">(F7+J7)/L7</f>
        <v>2.4367687194314587</v>
      </c>
      <c r="R7" s="8">
        <f>VLOOKUP(A7,[4]TDSheet!$A:$F,6,0)</f>
        <v>27.015000000000001</v>
      </c>
      <c r="S7" s="8">
        <f>VLOOKUP(A7,[3]TDSheet!$A:$F,6,0)</f>
        <v>25.623000000000001</v>
      </c>
      <c r="T7" s="8">
        <f>VLOOKUP(A7,[2]TDSheet!$A:$F,6,0)</f>
        <v>16.97</v>
      </c>
      <c r="V7" s="8">
        <f t="shared" ref="V7:V27" si="8">M7*G7</f>
        <v>97.154200000000003</v>
      </c>
    </row>
    <row r="8" spans="1:23" ht="11.1" customHeight="1" outlineLevel="1" x14ac:dyDescent="0.2">
      <c r="A8" s="10" t="s">
        <v>12</v>
      </c>
      <c r="B8" s="10" t="s">
        <v>10</v>
      </c>
      <c r="C8" s="6"/>
      <c r="D8" s="5">
        <v>152.072</v>
      </c>
      <c r="E8" s="5">
        <v>58.578000000000003</v>
      </c>
      <c r="F8" s="5">
        <v>93.494</v>
      </c>
      <c r="G8" s="17">
        <f>VLOOKUP(A8,[1]TDSheet!$A:$G,7,0)</f>
        <v>1</v>
      </c>
      <c r="J8" s="8">
        <v>659</v>
      </c>
      <c r="L8" s="8">
        <f t="shared" si="5"/>
        <v>11.7156</v>
      </c>
      <c r="M8" s="18"/>
      <c r="N8" s="18"/>
      <c r="P8" s="8">
        <f t="shared" si="6"/>
        <v>64.230086380552422</v>
      </c>
      <c r="Q8" s="8">
        <f t="shared" si="7"/>
        <v>64.230086380552422</v>
      </c>
      <c r="R8" s="8">
        <f>VLOOKUP(A8,[4]TDSheet!$A:$F,6,0)</f>
        <v>27.238</v>
      </c>
      <c r="S8" s="8">
        <f>VLOOKUP(A8,[3]TDSheet!$A:$F,6,0)</f>
        <v>36.902000000000001</v>
      </c>
      <c r="T8" s="8">
        <f>VLOOKUP(A8,[2]TDSheet!$A:$F,6,0)</f>
        <v>110.02</v>
      </c>
      <c r="V8" s="8">
        <f t="shared" si="8"/>
        <v>0</v>
      </c>
    </row>
    <row r="9" spans="1:23" ht="11.1" customHeight="1" outlineLevel="1" x14ac:dyDescent="0.2">
      <c r="A9" s="10" t="s">
        <v>13</v>
      </c>
      <c r="B9" s="10" t="s">
        <v>10</v>
      </c>
      <c r="C9" s="6"/>
      <c r="D9" s="5">
        <v>1005.3049999999999</v>
      </c>
      <c r="E9" s="5">
        <v>1005.3049999999999</v>
      </c>
      <c r="F9" s="5"/>
      <c r="G9" s="17">
        <f>VLOOKUP(A9,[1]TDSheet!$A:$G,7,0)</f>
        <v>1</v>
      </c>
      <c r="J9" s="8">
        <v>961</v>
      </c>
      <c r="L9" s="8">
        <f t="shared" si="5"/>
        <v>201.06099999999998</v>
      </c>
      <c r="M9" s="18">
        <f t="shared" ref="M7:M27" si="9">12*L9-F9-J9</f>
        <v>1451.732</v>
      </c>
      <c r="N9" s="18"/>
      <c r="P9" s="8">
        <f t="shared" si="6"/>
        <v>12.000000000000002</v>
      </c>
      <c r="Q9" s="8">
        <f t="shared" si="7"/>
        <v>4.779643988640264</v>
      </c>
      <c r="R9" s="8">
        <v>0</v>
      </c>
      <c r="S9" s="8">
        <v>0</v>
      </c>
      <c r="T9" s="8">
        <f>VLOOKUP(A9,[2]TDSheet!$A:$F,6,0)</f>
        <v>59.854999999999997</v>
      </c>
      <c r="V9" s="8">
        <f t="shared" si="8"/>
        <v>1451.732</v>
      </c>
    </row>
    <row r="10" spans="1:23" ht="11.1" customHeight="1" outlineLevel="1" x14ac:dyDescent="0.2">
      <c r="A10" s="10" t="s">
        <v>14</v>
      </c>
      <c r="B10" s="10" t="s">
        <v>10</v>
      </c>
      <c r="C10" s="6"/>
      <c r="D10" s="5">
        <v>714.46500000000003</v>
      </c>
      <c r="E10" s="5">
        <v>714.46500000000003</v>
      </c>
      <c r="F10" s="5"/>
      <c r="G10" s="17">
        <f>VLOOKUP(A10,[1]TDSheet!$A:$G,7,0)</f>
        <v>1</v>
      </c>
      <c r="J10" s="8">
        <v>264</v>
      </c>
      <c r="L10" s="8">
        <f t="shared" si="5"/>
        <v>142.893</v>
      </c>
      <c r="M10" s="18">
        <f>9*L10-F10-J10</f>
        <v>1022.037</v>
      </c>
      <c r="N10" s="18"/>
      <c r="P10" s="8">
        <f t="shared" si="6"/>
        <v>9</v>
      </c>
      <c r="Q10" s="8">
        <f t="shared" si="7"/>
        <v>1.8475362683966325</v>
      </c>
      <c r="R10" s="8">
        <v>0</v>
      </c>
      <c r="S10" s="8">
        <f>VLOOKUP(A10,[3]TDSheet!$A:$F,6,0)</f>
        <v>62.32</v>
      </c>
      <c r="T10" s="8">
        <v>0</v>
      </c>
      <c r="V10" s="8">
        <f t="shared" si="8"/>
        <v>1022.037</v>
      </c>
    </row>
    <row r="11" spans="1:23" ht="11.1" customHeight="1" outlineLevel="1" x14ac:dyDescent="0.2">
      <c r="A11" s="10" t="s">
        <v>15</v>
      </c>
      <c r="B11" s="10" t="s">
        <v>10</v>
      </c>
      <c r="C11" s="6"/>
      <c r="D11" s="5">
        <v>158.26499999999999</v>
      </c>
      <c r="E11" s="5">
        <v>73.72</v>
      </c>
      <c r="F11" s="5">
        <v>84.545000000000002</v>
      </c>
      <c r="G11" s="17">
        <f>VLOOKUP(A11,[1]TDSheet!$A:$G,7,0)</f>
        <v>1</v>
      </c>
      <c r="J11" s="8">
        <v>259</v>
      </c>
      <c r="L11" s="8">
        <f t="shared" si="5"/>
        <v>14.744</v>
      </c>
      <c r="M11" s="18"/>
      <c r="N11" s="18"/>
      <c r="P11" s="8">
        <f t="shared" si="6"/>
        <v>23.30066467715681</v>
      </c>
      <c r="Q11" s="8">
        <f t="shared" si="7"/>
        <v>23.30066467715681</v>
      </c>
      <c r="R11" s="8">
        <v>0</v>
      </c>
      <c r="S11" s="8">
        <v>0</v>
      </c>
      <c r="T11" s="8">
        <v>0</v>
      </c>
      <c r="V11" s="8">
        <f t="shared" si="8"/>
        <v>0</v>
      </c>
    </row>
    <row r="12" spans="1:23" ht="11.1" customHeight="1" outlineLevel="1" x14ac:dyDescent="0.2">
      <c r="A12" s="10" t="s">
        <v>16</v>
      </c>
      <c r="B12" s="10" t="s">
        <v>10</v>
      </c>
      <c r="C12" s="5">
        <v>10.58</v>
      </c>
      <c r="D12" s="5"/>
      <c r="E12" s="5"/>
      <c r="F12" s="5">
        <v>10.58</v>
      </c>
      <c r="G12" s="17">
        <f>VLOOKUP(A12,[1]TDSheet!$A:$G,7,0)</f>
        <v>1</v>
      </c>
      <c r="J12" s="8">
        <v>31</v>
      </c>
      <c r="L12" s="8">
        <f t="shared" si="5"/>
        <v>0</v>
      </c>
      <c r="M12" s="18"/>
      <c r="N12" s="18"/>
      <c r="P12" s="8" t="e">
        <f t="shared" si="6"/>
        <v>#DIV/0!</v>
      </c>
      <c r="Q12" s="8" t="e">
        <f t="shared" si="7"/>
        <v>#DIV/0!</v>
      </c>
      <c r="R12" s="8">
        <v>0</v>
      </c>
      <c r="S12" s="8">
        <v>0</v>
      </c>
      <c r="T12" s="8">
        <v>0</v>
      </c>
      <c r="V12" s="8">
        <f t="shared" si="8"/>
        <v>0</v>
      </c>
    </row>
    <row r="13" spans="1:23" ht="11.1" customHeight="1" outlineLevel="1" x14ac:dyDescent="0.2">
      <c r="A13" s="10" t="s">
        <v>17</v>
      </c>
      <c r="B13" s="10" t="s">
        <v>10</v>
      </c>
      <c r="C13" s="5">
        <v>84.524000000000001</v>
      </c>
      <c r="D13" s="5"/>
      <c r="E13" s="5">
        <v>21.157</v>
      </c>
      <c r="F13" s="5">
        <v>63.366999999999997</v>
      </c>
      <c r="G13" s="17">
        <f>VLOOKUP(A13,[1]TDSheet!$A:$G,7,0)</f>
        <v>1</v>
      </c>
      <c r="J13" s="8">
        <v>21</v>
      </c>
      <c r="L13" s="8">
        <f t="shared" si="5"/>
        <v>4.2313999999999998</v>
      </c>
      <c r="M13" s="18"/>
      <c r="N13" s="18"/>
      <c r="P13" s="8">
        <f t="shared" si="6"/>
        <v>19.938318287091739</v>
      </c>
      <c r="Q13" s="8">
        <f t="shared" si="7"/>
        <v>19.938318287091739</v>
      </c>
      <c r="R13" s="8">
        <f>VLOOKUP(A13,[4]TDSheet!$A:$F,6,0)</f>
        <v>15.811999999999999</v>
      </c>
      <c r="S13" s="8">
        <f>VLOOKUP(A13,[3]TDSheet!$A:$F,6,0)</f>
        <v>10.49</v>
      </c>
      <c r="T13" s="8">
        <v>0</v>
      </c>
      <c r="V13" s="8">
        <f t="shared" si="8"/>
        <v>0</v>
      </c>
    </row>
    <row r="14" spans="1:23" ht="11.1" customHeight="1" outlineLevel="1" x14ac:dyDescent="0.2">
      <c r="A14" s="10" t="s">
        <v>18</v>
      </c>
      <c r="B14" s="10" t="s">
        <v>10</v>
      </c>
      <c r="C14" s="5">
        <v>40.976999999999997</v>
      </c>
      <c r="D14" s="5"/>
      <c r="E14" s="5"/>
      <c r="F14" s="5">
        <v>40.976999999999997</v>
      </c>
      <c r="G14" s="17">
        <f>VLOOKUP(A14,[1]TDSheet!$A:$G,7,0)</f>
        <v>1</v>
      </c>
      <c r="J14" s="8">
        <v>30</v>
      </c>
      <c r="L14" s="8">
        <f t="shared" si="5"/>
        <v>0</v>
      </c>
      <c r="M14" s="18"/>
      <c r="N14" s="18"/>
      <c r="P14" s="8" t="e">
        <f t="shared" si="6"/>
        <v>#DIV/0!</v>
      </c>
      <c r="Q14" s="8" t="e">
        <f t="shared" si="7"/>
        <v>#DIV/0!</v>
      </c>
      <c r="R14" s="8">
        <v>0</v>
      </c>
      <c r="S14" s="8">
        <f>VLOOKUP(A14,[3]TDSheet!$A:$F,6,0)</f>
        <v>15.66</v>
      </c>
      <c r="T14" s="8">
        <f>VLOOKUP(A14,[2]TDSheet!$A:$F,6,0)</f>
        <v>5.1230000000000002</v>
      </c>
      <c r="V14" s="8">
        <f t="shared" si="8"/>
        <v>0</v>
      </c>
    </row>
    <row r="15" spans="1:23" ht="11.1" customHeight="1" outlineLevel="1" x14ac:dyDescent="0.2">
      <c r="A15" s="10" t="s">
        <v>19</v>
      </c>
      <c r="B15" s="10" t="s">
        <v>10</v>
      </c>
      <c r="C15" s="6"/>
      <c r="D15" s="5">
        <v>216.89</v>
      </c>
      <c r="E15" s="5">
        <v>216.89</v>
      </c>
      <c r="F15" s="5"/>
      <c r="G15" s="17">
        <f>VLOOKUP(A15,[1]TDSheet!$A:$G,7,0)</f>
        <v>1</v>
      </c>
      <c r="J15" s="8">
        <v>309</v>
      </c>
      <c r="L15" s="8">
        <f t="shared" si="5"/>
        <v>43.378</v>
      </c>
      <c r="M15" s="18">
        <f t="shared" si="9"/>
        <v>211.53600000000006</v>
      </c>
      <c r="N15" s="18"/>
      <c r="P15" s="8">
        <f t="shared" si="6"/>
        <v>12.000000000000002</v>
      </c>
      <c r="Q15" s="8">
        <f t="shared" si="7"/>
        <v>7.1234266217898474</v>
      </c>
      <c r="R15" s="8">
        <v>0</v>
      </c>
      <c r="S15" s="8">
        <v>0</v>
      </c>
      <c r="T15" s="8">
        <v>0</v>
      </c>
      <c r="V15" s="8">
        <f t="shared" si="8"/>
        <v>211.53600000000006</v>
      </c>
    </row>
    <row r="16" spans="1:23" ht="21.95" customHeight="1" outlineLevel="1" x14ac:dyDescent="0.2">
      <c r="A16" s="10" t="s">
        <v>20</v>
      </c>
      <c r="B16" s="10" t="s">
        <v>10</v>
      </c>
      <c r="C16" s="6"/>
      <c r="D16" s="5">
        <v>36.463000000000001</v>
      </c>
      <c r="E16" s="5">
        <v>21.701000000000001</v>
      </c>
      <c r="F16" s="5">
        <v>14.762</v>
      </c>
      <c r="G16" s="17">
        <f>VLOOKUP(A16,[1]TDSheet!$A:$G,7,0)</f>
        <v>1</v>
      </c>
      <c r="J16" s="8">
        <v>68</v>
      </c>
      <c r="L16" s="8">
        <f t="shared" si="5"/>
        <v>4.3402000000000003</v>
      </c>
      <c r="M16" s="18"/>
      <c r="N16" s="18"/>
      <c r="P16" s="8">
        <f t="shared" si="6"/>
        <v>19.068706511220679</v>
      </c>
      <c r="Q16" s="8">
        <f t="shared" si="7"/>
        <v>19.068706511220679</v>
      </c>
      <c r="R16" s="8">
        <f>VLOOKUP(A16,[4]TDSheet!$A:$F,6,0)</f>
        <v>15.887</v>
      </c>
      <c r="S16" s="8">
        <v>0</v>
      </c>
      <c r="T16" s="8">
        <f>VLOOKUP(A16,[2]TDSheet!$A:$F,6,0)</f>
        <v>31.725999999999999</v>
      </c>
      <c r="V16" s="8">
        <f t="shared" si="8"/>
        <v>0</v>
      </c>
    </row>
    <row r="17" spans="1:22" ht="11.1" customHeight="1" outlineLevel="1" x14ac:dyDescent="0.2">
      <c r="A17" s="10" t="s">
        <v>21</v>
      </c>
      <c r="B17" s="10" t="s">
        <v>10</v>
      </c>
      <c r="C17" s="6"/>
      <c r="D17" s="5">
        <v>31.553999999999998</v>
      </c>
      <c r="E17" s="5">
        <v>21.888999999999999</v>
      </c>
      <c r="F17" s="5">
        <v>9.6649999999999991</v>
      </c>
      <c r="G17" s="17">
        <f>VLOOKUP(A17,[1]TDSheet!$A:$G,7,0)</f>
        <v>1</v>
      </c>
      <c r="J17" s="8">
        <v>26</v>
      </c>
      <c r="L17" s="8">
        <f t="shared" si="5"/>
        <v>4.3777999999999997</v>
      </c>
      <c r="M17" s="18">
        <f t="shared" si="9"/>
        <v>16.868599999999994</v>
      </c>
      <c r="N17" s="18"/>
      <c r="P17" s="8">
        <f t="shared" si="6"/>
        <v>12</v>
      </c>
      <c r="Q17" s="8">
        <f t="shared" si="7"/>
        <v>8.1467860569235686</v>
      </c>
      <c r="R17" s="8">
        <f>VLOOKUP(A17,[4]TDSheet!$A:$F,6,0)</f>
        <v>11.427</v>
      </c>
      <c r="S17" s="8">
        <f>VLOOKUP(A17,[3]TDSheet!$A:$F,6,0)</f>
        <v>10.574</v>
      </c>
      <c r="T17" s="8">
        <f>VLOOKUP(A17,[2]TDSheet!$A:$F,6,0)</f>
        <v>20.213999999999999</v>
      </c>
      <c r="V17" s="8">
        <f t="shared" si="8"/>
        <v>16.868599999999994</v>
      </c>
    </row>
    <row r="18" spans="1:22" ht="11.1" customHeight="1" outlineLevel="1" x14ac:dyDescent="0.2">
      <c r="A18" s="10" t="s">
        <v>22</v>
      </c>
      <c r="B18" s="10" t="s">
        <v>10</v>
      </c>
      <c r="C18" s="5">
        <v>42.472999999999999</v>
      </c>
      <c r="D18" s="5"/>
      <c r="E18" s="5">
        <v>12.968</v>
      </c>
      <c r="F18" s="5">
        <v>29.504999999999999</v>
      </c>
      <c r="G18" s="17">
        <f>VLOOKUP(A18,[1]TDSheet!$A:$G,7,0)</f>
        <v>1</v>
      </c>
      <c r="L18" s="8">
        <f t="shared" si="5"/>
        <v>2.5935999999999999</v>
      </c>
      <c r="M18" s="18">
        <f t="shared" si="9"/>
        <v>1.6181999999999981</v>
      </c>
      <c r="N18" s="18"/>
      <c r="P18" s="8">
        <f t="shared" si="6"/>
        <v>12</v>
      </c>
      <c r="Q18" s="8">
        <f t="shared" si="7"/>
        <v>11.376079580505861</v>
      </c>
      <c r="R18" s="8">
        <v>0</v>
      </c>
      <c r="S18" s="8">
        <v>0</v>
      </c>
      <c r="T18" s="8">
        <f>VLOOKUP(A18,[2]TDSheet!$A:$F,6,0)</f>
        <v>0.72399999999999998</v>
      </c>
      <c r="V18" s="8">
        <f t="shared" si="8"/>
        <v>1.6181999999999981</v>
      </c>
    </row>
    <row r="19" spans="1:22" ht="11.1" customHeight="1" outlineLevel="1" x14ac:dyDescent="0.2">
      <c r="A19" s="10" t="s">
        <v>23</v>
      </c>
      <c r="B19" s="10" t="s">
        <v>10</v>
      </c>
      <c r="C19" s="6"/>
      <c r="D19" s="5">
        <v>85.748000000000005</v>
      </c>
      <c r="E19" s="5">
        <v>85.748000000000005</v>
      </c>
      <c r="F19" s="5"/>
      <c r="G19" s="17">
        <f>VLOOKUP(A19,[1]TDSheet!$A:$G,7,0)</f>
        <v>1</v>
      </c>
      <c r="J19" s="8">
        <v>85</v>
      </c>
      <c r="L19" s="8">
        <f t="shared" si="5"/>
        <v>17.1496</v>
      </c>
      <c r="M19" s="18">
        <f t="shared" si="9"/>
        <v>120.79519999999999</v>
      </c>
      <c r="N19" s="18"/>
      <c r="P19" s="8">
        <f t="shared" si="6"/>
        <v>12</v>
      </c>
      <c r="Q19" s="8">
        <f t="shared" si="7"/>
        <v>4.956383822363204</v>
      </c>
      <c r="R19" s="8">
        <v>0</v>
      </c>
      <c r="S19" s="8">
        <v>0</v>
      </c>
      <c r="T19" s="8">
        <v>0</v>
      </c>
      <c r="V19" s="8">
        <f t="shared" si="8"/>
        <v>120.79519999999999</v>
      </c>
    </row>
    <row r="20" spans="1:22" ht="21.95" customHeight="1" outlineLevel="1" x14ac:dyDescent="0.2">
      <c r="A20" s="10" t="s">
        <v>24</v>
      </c>
      <c r="B20" s="10" t="s">
        <v>10</v>
      </c>
      <c r="C20" s="5">
        <v>21.257999999999999</v>
      </c>
      <c r="D20" s="5"/>
      <c r="E20" s="5">
        <v>8.4879999999999995</v>
      </c>
      <c r="F20" s="5">
        <v>12.77</v>
      </c>
      <c r="G20" s="17">
        <f>VLOOKUP(A20,[1]TDSheet!$A:$G,7,0)</f>
        <v>1</v>
      </c>
      <c r="L20" s="8">
        <f t="shared" si="5"/>
        <v>1.6976</v>
      </c>
      <c r="M20" s="18">
        <f t="shared" si="9"/>
        <v>7.6012000000000022</v>
      </c>
      <c r="N20" s="18"/>
      <c r="P20" s="8">
        <f t="shared" si="6"/>
        <v>12.000000000000002</v>
      </c>
      <c r="Q20" s="8">
        <f t="shared" si="7"/>
        <v>7.5223845428840717</v>
      </c>
      <c r="R20" s="8">
        <v>0</v>
      </c>
      <c r="S20" s="8">
        <v>0</v>
      </c>
      <c r="T20" s="8">
        <v>0</v>
      </c>
      <c r="V20" s="8">
        <f t="shared" si="8"/>
        <v>7.6012000000000022</v>
      </c>
    </row>
    <row r="21" spans="1:22" ht="11.1" customHeight="1" outlineLevel="1" x14ac:dyDescent="0.2">
      <c r="A21" s="10" t="s">
        <v>25</v>
      </c>
      <c r="B21" s="10" t="s">
        <v>10</v>
      </c>
      <c r="C21" s="5">
        <v>34.253999999999998</v>
      </c>
      <c r="D21" s="5"/>
      <c r="E21" s="5"/>
      <c r="F21" s="5">
        <v>34.253999999999998</v>
      </c>
      <c r="G21" s="17">
        <v>1</v>
      </c>
      <c r="L21" s="8">
        <f t="shared" si="5"/>
        <v>0</v>
      </c>
      <c r="M21" s="18"/>
      <c r="N21" s="18"/>
      <c r="P21" s="8" t="e">
        <f t="shared" si="6"/>
        <v>#DIV/0!</v>
      </c>
      <c r="Q21" s="8" t="e">
        <f t="shared" si="7"/>
        <v>#DIV/0!</v>
      </c>
      <c r="R21" s="8">
        <v>0</v>
      </c>
      <c r="S21" s="8">
        <v>0</v>
      </c>
      <c r="T21" s="8">
        <v>0</v>
      </c>
      <c r="V21" s="8">
        <f t="shared" si="8"/>
        <v>0</v>
      </c>
    </row>
    <row r="22" spans="1:22" ht="11.1" customHeight="1" outlineLevel="1" x14ac:dyDescent="0.2">
      <c r="A22" s="10" t="s">
        <v>26</v>
      </c>
      <c r="B22" s="10" t="s">
        <v>10</v>
      </c>
      <c r="C22" s="6"/>
      <c r="D22" s="5">
        <v>109.724</v>
      </c>
      <c r="E22" s="5">
        <v>109.724</v>
      </c>
      <c r="F22" s="5"/>
      <c r="G22" s="17">
        <f>VLOOKUP(A22,[1]TDSheet!$A:$G,7,0)</f>
        <v>1</v>
      </c>
      <c r="J22" s="8">
        <v>453</v>
      </c>
      <c r="L22" s="8">
        <f t="shared" si="5"/>
        <v>21.944800000000001</v>
      </c>
      <c r="M22" s="18"/>
      <c r="N22" s="18"/>
      <c r="P22" s="8">
        <f t="shared" si="6"/>
        <v>20.642703510626664</v>
      </c>
      <c r="Q22" s="8">
        <f t="shared" si="7"/>
        <v>20.642703510626664</v>
      </c>
      <c r="R22" s="8">
        <v>0</v>
      </c>
      <c r="S22" s="8">
        <v>0</v>
      </c>
      <c r="T22" s="8">
        <v>0</v>
      </c>
      <c r="V22" s="8">
        <f t="shared" si="8"/>
        <v>0</v>
      </c>
    </row>
    <row r="23" spans="1:22" ht="11.1" customHeight="1" outlineLevel="1" x14ac:dyDescent="0.2">
      <c r="A23" s="10" t="s">
        <v>27</v>
      </c>
      <c r="B23" s="10" t="s">
        <v>10</v>
      </c>
      <c r="C23" s="5">
        <v>18.888999999999999</v>
      </c>
      <c r="D23" s="5"/>
      <c r="E23" s="5"/>
      <c r="F23" s="5">
        <v>18.888999999999999</v>
      </c>
      <c r="G23" s="17">
        <v>1</v>
      </c>
      <c r="L23" s="8">
        <f t="shared" si="5"/>
        <v>0</v>
      </c>
      <c r="M23" s="18"/>
      <c r="N23" s="18"/>
      <c r="P23" s="8" t="e">
        <f t="shared" si="6"/>
        <v>#DIV/0!</v>
      </c>
      <c r="Q23" s="8" t="e">
        <f t="shared" si="7"/>
        <v>#DIV/0!</v>
      </c>
      <c r="R23" s="8">
        <v>0</v>
      </c>
      <c r="S23" s="8">
        <v>0</v>
      </c>
      <c r="T23" s="8">
        <f>VLOOKUP(A23,[2]TDSheet!$A:$F,6,0)</f>
        <v>2.7010000000000001</v>
      </c>
      <c r="V23" s="8">
        <f t="shared" si="8"/>
        <v>0</v>
      </c>
    </row>
    <row r="24" spans="1:22" ht="11.1" customHeight="1" outlineLevel="1" x14ac:dyDescent="0.2">
      <c r="A24" s="10" t="s">
        <v>28</v>
      </c>
      <c r="B24" s="10" t="s">
        <v>10</v>
      </c>
      <c r="C24" s="5">
        <v>8.8469999999999995</v>
      </c>
      <c r="D24" s="5">
        <v>30.736000000000001</v>
      </c>
      <c r="E24" s="5">
        <v>17.623000000000001</v>
      </c>
      <c r="F24" s="5">
        <v>21.96</v>
      </c>
      <c r="G24" s="17">
        <f>VLOOKUP(A24,[1]TDSheet!$A:$G,7,0)</f>
        <v>1</v>
      </c>
      <c r="J24" s="8">
        <v>30</v>
      </c>
      <c r="L24" s="8">
        <f t="shared" si="5"/>
        <v>3.5246000000000004</v>
      </c>
      <c r="M24" s="18"/>
      <c r="N24" s="18"/>
      <c r="P24" s="8">
        <f t="shared" si="6"/>
        <v>14.742098394144016</v>
      </c>
      <c r="Q24" s="8">
        <f t="shared" si="7"/>
        <v>14.742098394144016</v>
      </c>
      <c r="R24" s="8">
        <v>0</v>
      </c>
      <c r="S24" s="8">
        <f>VLOOKUP(A24,[3]TDSheet!$A:$F,6,0)</f>
        <v>22.097000000000001</v>
      </c>
      <c r="T24" s="8">
        <f>VLOOKUP(A24,[2]TDSheet!$A:$F,6,0)</f>
        <v>-2.94</v>
      </c>
      <c r="V24" s="8">
        <f t="shared" si="8"/>
        <v>0</v>
      </c>
    </row>
    <row r="25" spans="1:22" ht="11.1" customHeight="1" outlineLevel="1" x14ac:dyDescent="0.2">
      <c r="A25" s="10" t="s">
        <v>29</v>
      </c>
      <c r="B25" s="10" t="s">
        <v>10</v>
      </c>
      <c r="C25" s="6"/>
      <c r="D25" s="5">
        <v>611.44500000000005</v>
      </c>
      <c r="E25" s="5">
        <v>611.44500000000005</v>
      </c>
      <c r="F25" s="5"/>
      <c r="G25" s="17">
        <f>VLOOKUP(A25,[1]TDSheet!$A:$G,7,0)</f>
        <v>1</v>
      </c>
      <c r="J25" s="8">
        <v>508</v>
      </c>
      <c r="L25" s="8">
        <f t="shared" si="5"/>
        <v>122.28900000000002</v>
      </c>
      <c r="M25" s="18">
        <f>11*L25-F25-J25</f>
        <v>837.17900000000009</v>
      </c>
      <c r="N25" s="18"/>
      <c r="P25" s="8">
        <f t="shared" si="6"/>
        <v>11</v>
      </c>
      <c r="Q25" s="8">
        <f t="shared" si="7"/>
        <v>4.154093990465209</v>
      </c>
      <c r="R25" s="8">
        <v>0</v>
      </c>
      <c r="S25" s="8">
        <f>VLOOKUP(A25,[3]TDSheet!$A:$F,6,0)</f>
        <v>32.395000000000003</v>
      </c>
      <c r="T25" s="8">
        <v>0</v>
      </c>
      <c r="V25" s="8">
        <f t="shared" si="8"/>
        <v>837.17900000000009</v>
      </c>
    </row>
    <row r="26" spans="1:22" ht="11.1" customHeight="1" outlineLevel="1" x14ac:dyDescent="0.2">
      <c r="A26" s="10" t="s">
        <v>30</v>
      </c>
      <c r="B26" s="10" t="s">
        <v>10</v>
      </c>
      <c r="C26" s="5">
        <v>25.83</v>
      </c>
      <c r="D26" s="5"/>
      <c r="E26" s="5">
        <v>0.72199999999999998</v>
      </c>
      <c r="F26" s="5">
        <v>25.108000000000001</v>
      </c>
      <c r="G26" s="17">
        <v>1</v>
      </c>
      <c r="L26" s="8">
        <f t="shared" si="5"/>
        <v>0.1444</v>
      </c>
      <c r="M26" s="18"/>
      <c r="N26" s="18"/>
      <c r="P26" s="8">
        <f t="shared" si="6"/>
        <v>173.87811634349032</v>
      </c>
      <c r="Q26" s="8">
        <f t="shared" si="7"/>
        <v>173.87811634349032</v>
      </c>
      <c r="R26" s="8">
        <v>0</v>
      </c>
      <c r="S26" s="8">
        <v>0</v>
      </c>
      <c r="T26" s="8">
        <v>0</v>
      </c>
      <c r="V26" s="8">
        <f t="shared" si="8"/>
        <v>0</v>
      </c>
    </row>
    <row r="27" spans="1:22" ht="11.1" customHeight="1" outlineLevel="1" x14ac:dyDescent="0.2">
      <c r="A27" s="10" t="s">
        <v>31</v>
      </c>
      <c r="B27" s="10" t="s">
        <v>10</v>
      </c>
      <c r="C27" s="5">
        <v>41.759</v>
      </c>
      <c r="D27" s="5">
        <v>365.65</v>
      </c>
      <c r="E27" s="5">
        <v>235.364</v>
      </c>
      <c r="F27" s="5">
        <v>172.04499999999999</v>
      </c>
      <c r="G27" s="17">
        <f>VLOOKUP(A27,[1]TDSheet!$A:$G,7,0)</f>
        <v>1</v>
      </c>
      <c r="J27" s="8">
        <v>161</v>
      </c>
      <c r="L27" s="8">
        <f t="shared" si="5"/>
        <v>47.072800000000001</v>
      </c>
      <c r="M27" s="18">
        <f t="shared" si="9"/>
        <v>231.82860000000005</v>
      </c>
      <c r="N27" s="18"/>
      <c r="P27" s="8">
        <f t="shared" si="6"/>
        <v>12</v>
      </c>
      <c r="Q27" s="8">
        <f t="shared" si="7"/>
        <v>7.0751049438316809</v>
      </c>
      <c r="R27" s="8">
        <f>VLOOKUP(A27,[4]TDSheet!$A:$F,6,0)</f>
        <v>10.785</v>
      </c>
      <c r="S27" s="8">
        <f>VLOOKUP(A27,[3]TDSheet!$A:$F,6,0)</f>
        <v>10.7</v>
      </c>
      <c r="T27" s="8">
        <f>VLOOKUP(A27,[2]TDSheet!$A:$F,6,0)</f>
        <v>1.3560000000000001</v>
      </c>
      <c r="V27" s="8">
        <f t="shared" si="8"/>
        <v>231.82860000000005</v>
      </c>
    </row>
  </sheetData>
  <autoFilter ref="A3:W27" xr:uid="{EAFED1C5-7E3D-4812-AFFB-D75CAEE3FD8F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2023-10-23T11:53:57Z</dcterms:modified>
</cp:coreProperties>
</file>