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V458" i="1"/>
  <c r="W457" i="1"/>
  <c r="X457" i="1" s="1"/>
  <c r="W456" i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X434" i="1" s="1"/>
  <c r="X436" i="1" s="1"/>
  <c r="N434" i="1"/>
  <c r="V432" i="1"/>
  <c r="V431" i="1"/>
  <c r="W430" i="1"/>
  <c r="X430" i="1" s="1"/>
  <c r="W429" i="1"/>
  <c r="X429" i="1" s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V423" i="1"/>
  <c r="V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89" i="1" s="1"/>
  <c r="N387" i="1"/>
  <c r="V384" i="1"/>
  <c r="V383" i="1"/>
  <c r="W382" i="1"/>
  <c r="X382" i="1" s="1"/>
  <c r="W381" i="1"/>
  <c r="V379" i="1"/>
  <c r="V378" i="1"/>
  <c r="W377" i="1"/>
  <c r="X377" i="1" s="1"/>
  <c r="W376" i="1"/>
  <c r="X376" i="1" s="1"/>
  <c r="W375" i="1"/>
  <c r="X375" i="1" s="1"/>
  <c r="W374" i="1"/>
  <c r="W379" i="1" s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W326" i="1" s="1"/>
  <c r="N324" i="1"/>
  <c r="V322" i="1"/>
  <c r="V321" i="1"/>
  <c r="X320" i="1"/>
  <c r="W320" i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W302" i="1"/>
  <c r="X302" i="1" s="1"/>
  <c r="N302" i="1"/>
  <c r="V300" i="1"/>
  <c r="V299" i="1"/>
  <c r="W298" i="1"/>
  <c r="X298" i="1" s="1"/>
  <c r="N298" i="1"/>
  <c r="W297" i="1"/>
  <c r="X297" i="1" s="1"/>
  <c r="N297" i="1"/>
  <c r="X296" i="1"/>
  <c r="W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N277" i="1"/>
  <c r="W276" i="1"/>
  <c r="N276" i="1"/>
  <c r="V274" i="1"/>
  <c r="V273" i="1"/>
  <c r="W272" i="1"/>
  <c r="W274" i="1" s="1"/>
  <c r="N272" i="1"/>
  <c r="V269" i="1"/>
  <c r="V268" i="1"/>
  <c r="W267" i="1"/>
  <c r="X267" i="1" s="1"/>
  <c r="N267" i="1"/>
  <c r="W266" i="1"/>
  <c r="X266" i="1" s="1"/>
  <c r="X268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W243" i="1"/>
  <c r="X243" i="1" s="1"/>
  <c r="V241" i="1"/>
  <c r="V240" i="1"/>
  <c r="W239" i="1"/>
  <c r="X239" i="1" s="1"/>
  <c r="N239" i="1"/>
  <c r="W238" i="1"/>
  <c r="X238" i="1" s="1"/>
  <c r="N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W188" i="1" s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75" i="1" s="1"/>
  <c r="N134" i="1"/>
  <c r="V130" i="1"/>
  <c r="V129" i="1"/>
  <c r="W128" i="1"/>
  <c r="X128" i="1" s="1"/>
  <c r="N128" i="1"/>
  <c r="W127" i="1"/>
  <c r="X127" i="1" s="1"/>
  <c r="N127" i="1"/>
  <c r="W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46" i="1" l="1"/>
  <c r="X374" i="1"/>
  <c r="W378" i="1"/>
  <c r="X122" i="1"/>
  <c r="X336" i="1"/>
  <c r="X337" i="1" s="1"/>
  <c r="W337" i="1"/>
  <c r="X59" i="1"/>
  <c r="X305" i="1"/>
  <c r="X22" i="1"/>
  <c r="X23" i="1" s="1"/>
  <c r="W115" i="1"/>
  <c r="X222" i="1"/>
  <c r="X281" i="1"/>
  <c r="X282" i="1" s="1"/>
  <c r="W282" i="1"/>
  <c r="X285" i="1"/>
  <c r="X286" i="1" s="1"/>
  <c r="W286" i="1"/>
  <c r="W367" i="1"/>
  <c r="W444" i="1"/>
  <c r="X102" i="1"/>
  <c r="X32" i="1"/>
  <c r="X399" i="1"/>
  <c r="V465" i="1"/>
  <c r="W32" i="1"/>
  <c r="W90" i="1"/>
  <c r="W102" i="1"/>
  <c r="X105" i="1"/>
  <c r="W123" i="1"/>
  <c r="W129" i="1"/>
  <c r="H475" i="1"/>
  <c r="W160" i="1"/>
  <c r="X170" i="1"/>
  <c r="X190" i="1"/>
  <c r="X192" i="1" s="1"/>
  <c r="W212" i="1"/>
  <c r="X214" i="1"/>
  <c r="X215" i="1" s="1"/>
  <c r="W215" i="1"/>
  <c r="W246" i="1"/>
  <c r="X324" i="1"/>
  <c r="X326" i="1" s="1"/>
  <c r="X363" i="1"/>
  <c r="X367" i="1" s="1"/>
  <c r="W432" i="1"/>
  <c r="W431" i="1"/>
  <c r="X441" i="1"/>
  <c r="X443" i="1" s="1"/>
  <c r="W443" i="1"/>
  <c r="X79" i="1"/>
  <c r="X114" i="1"/>
  <c r="X187" i="1"/>
  <c r="W37" i="1"/>
  <c r="W45" i="1"/>
  <c r="W51" i="1"/>
  <c r="W79" i="1"/>
  <c r="W89" i="1"/>
  <c r="W103" i="1"/>
  <c r="W114" i="1"/>
  <c r="W122" i="1"/>
  <c r="W130" i="1"/>
  <c r="W138" i="1"/>
  <c r="W156" i="1"/>
  <c r="W167" i="1"/>
  <c r="W187" i="1"/>
  <c r="W211" i="1"/>
  <c r="W235" i="1"/>
  <c r="W240" i="1"/>
  <c r="X237" i="1"/>
  <c r="X240" i="1" s="1"/>
  <c r="L475" i="1"/>
  <c r="W264" i="1"/>
  <c r="X256" i="1"/>
  <c r="X263" i="1" s="1"/>
  <c r="W269" i="1"/>
  <c r="W299" i="1"/>
  <c r="W368" i="1"/>
  <c r="W371" i="1"/>
  <c r="X370" i="1"/>
  <c r="X371" i="1" s="1"/>
  <c r="W372" i="1"/>
  <c r="X378" i="1"/>
  <c r="W383" i="1"/>
  <c r="X381" i="1"/>
  <c r="X383" i="1" s="1"/>
  <c r="W384" i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22" i="1"/>
  <c r="F475" i="1"/>
  <c r="O475" i="1"/>
  <c r="W33" i="1"/>
  <c r="W41" i="1"/>
  <c r="W60" i="1"/>
  <c r="W149" i="1"/>
  <c r="W161" i="1"/>
  <c r="W193" i="1"/>
  <c r="W253" i="1"/>
  <c r="W263" i="1"/>
  <c r="M475" i="1"/>
  <c r="W273" i="1"/>
  <c r="X272" i="1"/>
  <c r="X273" i="1" s="1"/>
  <c r="W279" i="1"/>
  <c r="X276" i="1"/>
  <c r="X278" i="1" s="1"/>
  <c r="H9" i="1"/>
  <c r="W467" i="1"/>
  <c r="W466" i="1"/>
  <c r="V469" i="1"/>
  <c r="W24" i="1"/>
  <c r="X35" i="1"/>
  <c r="X36" i="1" s="1"/>
  <c r="X39" i="1"/>
  <c r="X40" i="1" s="1"/>
  <c r="X43" i="1"/>
  <c r="X44" i="1" s="1"/>
  <c r="X49" i="1"/>
  <c r="X51" i="1" s="1"/>
  <c r="W52" i="1"/>
  <c r="D475" i="1"/>
  <c r="W59" i="1"/>
  <c r="E475" i="1"/>
  <c r="W80" i="1"/>
  <c r="X82" i="1"/>
  <c r="X89" i="1" s="1"/>
  <c r="X126" i="1"/>
  <c r="X129" i="1" s="1"/>
  <c r="X134" i="1"/>
  <c r="X137" i="1" s="1"/>
  <c r="W137" i="1"/>
  <c r="X141" i="1"/>
  <c r="X149" i="1" s="1"/>
  <c r="W150" i="1"/>
  <c r="I475" i="1"/>
  <c r="W155" i="1"/>
  <c r="X163" i="1"/>
  <c r="X167" i="1" s="1"/>
  <c r="X196" i="1"/>
  <c r="X211" i="1" s="1"/>
  <c r="W222" i="1"/>
  <c r="W223" i="1"/>
  <c r="W234" i="1"/>
  <c r="X225" i="1"/>
  <c r="X234" i="1" s="1"/>
  <c r="W241" i="1"/>
  <c r="W247" i="1"/>
  <c r="W252" i="1"/>
  <c r="X249" i="1"/>
  <c r="X252" i="1" s="1"/>
  <c r="W268" i="1"/>
  <c r="W278" i="1"/>
  <c r="X299" i="1"/>
  <c r="P475" i="1"/>
  <c r="W437" i="1"/>
  <c r="W448" i="1"/>
  <c r="X446" i="1"/>
  <c r="X448" i="1" s="1"/>
  <c r="W449" i="1"/>
  <c r="W459" i="1"/>
  <c r="T475" i="1"/>
  <c r="W463" i="1"/>
  <c r="X462" i="1"/>
  <c r="X463" i="1" s="1"/>
  <c r="W464" i="1"/>
  <c r="B475" i="1"/>
  <c r="J475" i="1"/>
  <c r="S475" i="1"/>
  <c r="N475" i="1"/>
  <c r="W300" i="1"/>
  <c r="W305" i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W390" i="1"/>
  <c r="X387" i="1"/>
  <c r="X389" i="1" s="1"/>
  <c r="W399" i="1"/>
  <c r="X431" i="1"/>
  <c r="W436" i="1"/>
  <c r="W458" i="1"/>
  <c r="X456" i="1"/>
  <c r="X458" i="1" s="1"/>
  <c r="Q475" i="1"/>
  <c r="W344" i="1"/>
  <c r="W469" i="1" l="1"/>
  <c r="X470" i="1"/>
  <c r="W465" i="1"/>
  <c r="W468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<sst xmlns="http://schemas.openxmlformats.org/spreadsheetml/2006/main" count="1968" uniqueCount="671">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</sst>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36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03" customFormat="1" ht="45" customHeight="1" x14ac:dyDescent="0.2">
      <c r="A1" s="41"/>
      <c r="B1" s="41"/>
      <c r="C1" s="41"/>
      <c r="D1" s="439" t="s">
        <v>0</v>
      </c>
      <c r="E1" s="315"/>
      <c r="F1" s="315"/>
      <c r="G1" s="12" t="s">
        <v>1</v>
      </c>
      <c r="H1" s="439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13" t="s">
        <v>8</v>
      </c>
      <c r="B5" s="355"/>
      <c r="C5" s="356"/>
      <c r="D5" s="564"/>
      <c r="E5" s="565"/>
      <c r="F5" s="383" t="s">
        <v>9</v>
      </c>
      <c r="G5" s="356"/>
      <c r="H5" s="564"/>
      <c r="I5" s="618"/>
      <c r="J5" s="618"/>
      <c r="K5" s="618"/>
      <c r="L5" s="565"/>
      <c r="N5" s="24" t="s">
        <v>10</v>
      </c>
      <c r="O5" s="368">
        <v>45260</v>
      </c>
      <c r="P5" s="369"/>
      <c r="R5" s="347" t="s">
        <v>11</v>
      </c>
      <c r="S5" s="348"/>
      <c r="T5" s="495" t="s">
        <v>12</v>
      </c>
      <c r="U5" s="369"/>
      <c r="Z5" s="51"/>
      <c r="AA5" s="51"/>
      <c r="AB5" s="51"/>
    </row>
    <row r="6" spans="1:29" s="303" customFormat="1" ht="24" customHeight="1" x14ac:dyDescent="0.2">
      <c r="A6" s="513" t="s">
        <v>13</v>
      </c>
      <c r="B6" s="355"/>
      <c r="C6" s="356"/>
      <c r="D6" s="413" t="s">
        <v>14</v>
      </c>
      <c r="E6" s="414"/>
      <c r="F6" s="414"/>
      <c r="G6" s="414"/>
      <c r="H6" s="414"/>
      <c r="I6" s="414"/>
      <c r="J6" s="414"/>
      <c r="K6" s="414"/>
      <c r="L6" s="369"/>
      <c r="N6" s="24" t="s">
        <v>15</v>
      </c>
      <c r="O6" s="605" t="str">
        <f>IF(O5=0," ",CHOOSE(WEEKDAY(O5,2),"Понедельник","Вторник","Среда","Четверг","Пятница","Суббота","Воскресенье"))</f>
        <v>Четверг</v>
      </c>
      <c r="P6" s="320"/>
      <c r="R6" s="601" t="s">
        <v>16</v>
      </c>
      <c r="S6" s="348"/>
      <c r="T6" s="500" t="s">
        <v>17</v>
      </c>
      <c r="U6" s="501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63" t="str">
        <f>IFERROR(VLOOKUP(DeliveryAddress,Table,3,0),1)</f>
        <v>1</v>
      </c>
      <c r="E7" s="464"/>
      <c r="F7" s="464"/>
      <c r="G7" s="464"/>
      <c r="H7" s="464"/>
      <c r="I7" s="464"/>
      <c r="J7" s="464"/>
      <c r="K7" s="464"/>
      <c r="L7" s="427"/>
      <c r="N7" s="24"/>
      <c r="O7" s="42"/>
      <c r="P7" s="42"/>
      <c r="R7" s="327"/>
      <c r="S7" s="348"/>
      <c r="T7" s="502"/>
      <c r="U7" s="503"/>
      <c r="Z7" s="51"/>
      <c r="AA7" s="51"/>
      <c r="AB7" s="51"/>
    </row>
    <row r="8" spans="1:29" s="303" customFormat="1" ht="25.5" customHeight="1" x14ac:dyDescent="0.2">
      <c r="A8" s="332" t="s">
        <v>18</v>
      </c>
      <c r="B8" s="317"/>
      <c r="C8" s="318"/>
      <c r="D8" s="567"/>
      <c r="E8" s="568"/>
      <c r="F8" s="568"/>
      <c r="G8" s="568"/>
      <c r="H8" s="568"/>
      <c r="I8" s="568"/>
      <c r="J8" s="568"/>
      <c r="K8" s="568"/>
      <c r="L8" s="569"/>
      <c r="N8" s="24" t="s">
        <v>19</v>
      </c>
      <c r="O8" s="404">
        <v>0.41666666666666669</v>
      </c>
      <c r="P8" s="369"/>
      <c r="R8" s="327"/>
      <c r="S8" s="348"/>
      <c r="T8" s="502"/>
      <c r="U8" s="503"/>
      <c r="Z8" s="51"/>
      <c r="AA8" s="51"/>
      <c r="AB8" s="51"/>
    </row>
    <row r="9" spans="1:29" s="303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9"/>
      <c r="E9" s="346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368"/>
      <c r="P9" s="369"/>
      <c r="R9" s="327"/>
      <c r="S9" s="348"/>
      <c r="T9" s="504"/>
      <c r="U9" s="505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9"/>
      <c r="E10" s="346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1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4"/>
      <c r="P10" s="369"/>
      <c r="S10" s="24" t="s">
        <v>22</v>
      </c>
      <c r="T10" s="625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369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71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26"/>
      <c r="P12" s="427"/>
      <c r="Q12" s="23"/>
      <c r="S12" s="24"/>
      <c r="T12" s="315"/>
      <c r="U12" s="327"/>
      <c r="Z12" s="51"/>
      <c r="AA12" s="51"/>
      <c r="AB12" s="51"/>
    </row>
    <row r="13" spans="1:29" s="303" customFormat="1" ht="23.25" customHeight="1" x14ac:dyDescent="0.2">
      <c r="A13" s="371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71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75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538" t="s">
        <v>34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9"/>
      <c r="O16" s="539"/>
      <c r="P16" s="539"/>
      <c r="Q16" s="539"/>
      <c r="R16" s="53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1" t="s">
        <v>35</v>
      </c>
      <c r="B17" s="321" t="s">
        <v>36</v>
      </c>
      <c r="C17" s="520" t="s">
        <v>37</v>
      </c>
      <c r="D17" s="321" t="s">
        <v>38</v>
      </c>
      <c r="E17" s="322"/>
      <c r="F17" s="321" t="s">
        <v>39</v>
      </c>
      <c r="G17" s="321" t="s">
        <v>40</v>
      </c>
      <c r="H17" s="321" t="s">
        <v>41</v>
      </c>
      <c r="I17" s="321" t="s">
        <v>42</v>
      </c>
      <c r="J17" s="321" t="s">
        <v>43</v>
      </c>
      <c r="K17" s="321" t="s">
        <v>44</v>
      </c>
      <c r="L17" s="321" t="s">
        <v>45</v>
      </c>
      <c r="M17" s="321" t="s">
        <v>46</v>
      </c>
      <c r="N17" s="321" t="s">
        <v>47</v>
      </c>
      <c r="O17" s="556"/>
      <c r="P17" s="556"/>
      <c r="Q17" s="556"/>
      <c r="R17" s="322"/>
      <c r="S17" s="357" t="s">
        <v>48</v>
      </c>
      <c r="T17" s="356"/>
      <c r="U17" s="321" t="s">
        <v>49</v>
      </c>
      <c r="V17" s="321" t="s">
        <v>50</v>
      </c>
      <c r="W17" s="612" t="s">
        <v>51</v>
      </c>
      <c r="X17" s="321" t="s">
        <v>52</v>
      </c>
      <c r="Y17" s="330" t="s">
        <v>53</v>
      </c>
      <c r="Z17" s="330" t="s">
        <v>54</v>
      </c>
      <c r="AA17" s="330" t="s">
        <v>55</v>
      </c>
      <c r="AB17" s="586"/>
      <c r="AC17" s="587"/>
      <c r="AD17" s="523"/>
      <c r="BA17" s="583" t="s">
        <v>56</v>
      </c>
    </row>
    <row r="18" spans="1:53" ht="14.25" customHeight="1" x14ac:dyDescent="0.2">
      <c r="A18" s="325"/>
      <c r="B18" s="325"/>
      <c r="C18" s="325"/>
      <c r="D18" s="323"/>
      <c r="E18" s="324"/>
      <c r="F18" s="325"/>
      <c r="G18" s="325"/>
      <c r="H18" s="325"/>
      <c r="I18" s="325"/>
      <c r="J18" s="325"/>
      <c r="K18" s="325"/>
      <c r="L18" s="325"/>
      <c r="M18" s="325"/>
      <c r="N18" s="323"/>
      <c r="O18" s="557"/>
      <c r="P18" s="557"/>
      <c r="Q18" s="557"/>
      <c r="R18" s="324"/>
      <c r="S18" s="304" t="s">
        <v>57</v>
      </c>
      <c r="T18" s="304" t="s">
        <v>58</v>
      </c>
      <c r="U18" s="325"/>
      <c r="V18" s="325"/>
      <c r="W18" s="613"/>
      <c r="X18" s="325"/>
      <c r="Y18" s="331"/>
      <c r="Z18" s="331"/>
      <c r="AA18" s="588"/>
      <c r="AB18" s="589"/>
      <c r="AC18" s="590"/>
      <c r="AD18" s="524"/>
      <c r="BA18" s="327"/>
    </row>
    <row r="19" spans="1:53" ht="27.75" customHeight="1" x14ac:dyDescent="0.2">
      <c r="A19" s="372" t="s">
        <v>59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48"/>
      <c r="Z19" s="48"/>
    </row>
    <row r="20" spans="1:53" ht="16.5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5"/>
      <c r="Z20" s="305"/>
    </row>
    <row r="21" spans="1:53" ht="14.25" customHeight="1" x14ac:dyDescent="0.25">
      <c r="A21" s="360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0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9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9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60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0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0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20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0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20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0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20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0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20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0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9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9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60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20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0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9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9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60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20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0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9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9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60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20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0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9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9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72" t="s">
        <v>93</v>
      </c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373"/>
      <c r="S46" s="373"/>
      <c r="T46" s="373"/>
      <c r="U46" s="373"/>
      <c r="V46" s="373"/>
      <c r="W46" s="373"/>
      <c r="X46" s="373"/>
      <c r="Y46" s="48"/>
      <c r="Z46" s="48"/>
    </row>
    <row r="47" spans="1:53" ht="16.5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5"/>
      <c r="Z47" s="305"/>
    </row>
    <row r="48" spans="1:53" ht="14.25" customHeight="1" x14ac:dyDescent="0.25">
      <c r="A48" s="36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20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0"/>
      <c r="S49" s="34"/>
      <c r="T49" s="34"/>
      <c r="U49" s="35" t="s">
        <v>65</v>
      </c>
      <c r="V49" s="310">
        <v>1200</v>
      </c>
      <c r="W49" s="311">
        <f>IFERROR(IF(V49="",0,CEILING((V49/$H49),1)*$H49),"")</f>
        <v>1209.6000000000001</v>
      </c>
      <c r="X49" s="36">
        <f>IFERROR(IF(W49=0,"",ROUNDUP(W49/H49,0)*0.02175),"")</f>
        <v>2.4359999999999999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20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0"/>
      <c r="S50" s="34"/>
      <c r="T50" s="34"/>
      <c r="U50" s="35" t="s">
        <v>65</v>
      </c>
      <c r="V50" s="310">
        <v>0</v>
      </c>
      <c r="W50" s="31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8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9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12">
        <f>IFERROR(V49/H49,"0")+IFERROR(V50/H50,"0")</f>
        <v>111.1111111111111</v>
      </c>
      <c r="W51" s="312">
        <f>IFERROR(W49/H49,"0")+IFERROR(W50/H50,"0")</f>
        <v>112</v>
      </c>
      <c r="X51" s="312">
        <f>IFERROR(IF(X49="",0,X49),"0")+IFERROR(IF(X50="",0,X50),"0")</f>
        <v>2.4359999999999999</v>
      </c>
      <c r="Y51" s="313"/>
      <c r="Z51" s="31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9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12">
        <f>IFERROR(SUM(V49:V50),"0")</f>
        <v>1200</v>
      </c>
      <c r="W52" s="312">
        <f>IFERROR(SUM(W49:W50),"0")</f>
        <v>1209.6000000000001</v>
      </c>
      <c r="X52" s="37"/>
      <c r="Y52" s="313"/>
      <c r="Z52" s="313"/>
    </row>
    <row r="53" spans="1:53" ht="16.5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5"/>
      <c r="Z53" s="305"/>
    </row>
    <row r="54" spans="1:53" ht="14.25" customHeight="1" x14ac:dyDescent="0.25">
      <c r="A54" s="360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20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2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0"/>
      <c r="S55" s="34"/>
      <c r="T55" s="34"/>
      <c r="U55" s="35" t="s">
        <v>65</v>
      </c>
      <c r="V55" s="310">
        <v>0</v>
      </c>
      <c r="W55" s="31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20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4" t="s">
        <v>108</v>
      </c>
      <c r="O56" s="334"/>
      <c r="P56" s="334"/>
      <c r="Q56" s="334"/>
      <c r="R56" s="320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20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0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20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5" t="s">
        <v>113</v>
      </c>
      <c r="O58" s="334"/>
      <c r="P58" s="334"/>
      <c r="Q58" s="334"/>
      <c r="R58" s="320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9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9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12">
        <f>IFERROR(SUM(V55:V58),"0")</f>
        <v>0</v>
      </c>
      <c r="W60" s="312">
        <f>IFERROR(SUM(W55:W58),"0")</f>
        <v>0</v>
      </c>
      <c r="X60" s="37"/>
      <c r="Y60" s="313"/>
      <c r="Z60" s="313"/>
    </row>
    <row r="61" spans="1:53" ht="16.5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5"/>
      <c r="Z61" s="305"/>
    </row>
    <row r="62" spans="1:53" ht="14.25" customHeight="1" x14ac:dyDescent="0.25">
      <c r="A62" s="360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20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8" t="s">
        <v>116</v>
      </c>
      <c r="O63" s="334"/>
      <c r="P63" s="334"/>
      <c r="Q63" s="334"/>
      <c r="R63" s="320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20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91" t="s">
        <v>120</v>
      </c>
      <c r="O64" s="334"/>
      <c r="P64" s="334"/>
      <c r="Q64" s="334"/>
      <c r="R64" s="320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20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20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20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3" t="s">
        <v>126</v>
      </c>
      <c r="O66" s="334"/>
      <c r="P66" s="334"/>
      <c r="Q66" s="334"/>
      <c r="R66" s="320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20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20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20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4"/>
      <c r="P68" s="334"/>
      <c r="Q68" s="334"/>
      <c r="R68" s="320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20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0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20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20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20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20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20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8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20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20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20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9">
        <v>4680115882720</v>
      </c>
      <c r="E74" s="320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542" t="s">
        <v>143</v>
      </c>
      <c r="O74" s="334"/>
      <c r="P74" s="334"/>
      <c r="Q74" s="334"/>
      <c r="R74" s="320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9">
        <v>4607091388466</v>
      </c>
      <c r="E75" s="320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56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4"/>
      <c r="P75" s="334"/>
      <c r="Q75" s="334"/>
      <c r="R75" s="320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9">
        <v>4680115880269</v>
      </c>
      <c r="E76" s="320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4"/>
      <c r="P76" s="334"/>
      <c r="Q76" s="334"/>
      <c r="R76" s="320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9">
        <v>4680115880429</v>
      </c>
      <c r="E77" s="320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4"/>
      <c r="P77" s="334"/>
      <c r="Q77" s="334"/>
      <c r="R77" s="320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9">
        <v>4680115881457</v>
      </c>
      <c r="E78" s="320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4"/>
      <c r="P78" s="334"/>
      <c r="Q78" s="334"/>
      <c r="R78" s="320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8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9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9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12">
        <f>IFERROR(SUM(V63:V78),"0")</f>
        <v>0</v>
      </c>
      <c r="W80" s="312">
        <f>IFERROR(SUM(W63:W78),"0")</f>
        <v>0</v>
      </c>
      <c r="X80" s="37"/>
      <c r="Y80" s="313"/>
      <c r="Z80" s="313"/>
    </row>
    <row r="81" spans="1:53" ht="14.25" customHeight="1" x14ac:dyDescent="0.25">
      <c r="A81" s="360" t="s">
        <v>95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9">
        <v>4607091384789</v>
      </c>
      <c r="E82" s="320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85" t="s">
        <v>154</v>
      </c>
      <c r="O82" s="334"/>
      <c r="P82" s="334"/>
      <c r="Q82" s="334"/>
      <c r="R82" s="320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9">
        <v>4680115881488</v>
      </c>
      <c r="E83" s="320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0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9">
        <v>4607091384765</v>
      </c>
      <c r="E84" s="320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8" t="s">
        <v>159</v>
      </c>
      <c r="O84" s="334"/>
      <c r="P84" s="334"/>
      <c r="Q84" s="334"/>
      <c r="R84" s="320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9">
        <v>4680115882751</v>
      </c>
      <c r="E85" s="320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53" t="s">
        <v>162</v>
      </c>
      <c r="O85" s="334"/>
      <c r="P85" s="334"/>
      <c r="Q85" s="334"/>
      <c r="R85" s="320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9">
        <v>4680115882775</v>
      </c>
      <c r="E86" s="320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535" t="s">
        <v>166</v>
      </c>
      <c r="O86" s="334"/>
      <c r="P86" s="334"/>
      <c r="Q86" s="334"/>
      <c r="R86" s="320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9">
        <v>4680115880658</v>
      </c>
      <c r="E87" s="320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0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9">
        <v>4607091381962</v>
      </c>
      <c r="E88" s="320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7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4"/>
      <c r="P88" s="334"/>
      <c r="Q88" s="334"/>
      <c r="R88" s="320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8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9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9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60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9">
        <v>4607091387667</v>
      </c>
      <c r="E92" s="320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4"/>
      <c r="P92" s="334"/>
      <c r="Q92" s="334"/>
      <c r="R92" s="320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9">
        <v>4607091387636</v>
      </c>
      <c r="E93" s="320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4"/>
      <c r="P93" s="334"/>
      <c r="Q93" s="334"/>
      <c r="R93" s="320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9">
        <v>4607091384727</v>
      </c>
      <c r="E94" s="320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4"/>
      <c r="P94" s="334"/>
      <c r="Q94" s="334"/>
      <c r="R94" s="320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9">
        <v>4607091386745</v>
      </c>
      <c r="E95" s="320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4"/>
      <c r="P95" s="334"/>
      <c r="Q95" s="334"/>
      <c r="R95" s="320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9">
        <v>4607091382426</v>
      </c>
      <c r="E96" s="320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4"/>
      <c r="P96" s="334"/>
      <c r="Q96" s="334"/>
      <c r="R96" s="320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9">
        <v>4607091386547</v>
      </c>
      <c r="E97" s="320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4"/>
      <c r="P97" s="334"/>
      <c r="Q97" s="334"/>
      <c r="R97" s="320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9">
        <v>4607091384734</v>
      </c>
      <c r="E98" s="320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4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4"/>
      <c r="P98" s="334"/>
      <c r="Q98" s="334"/>
      <c r="R98" s="320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9">
        <v>4607091382464</v>
      </c>
      <c r="E99" s="320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4"/>
      <c r="P99" s="334"/>
      <c r="Q99" s="334"/>
      <c r="R99" s="320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9">
        <v>4680115883444</v>
      </c>
      <c r="E100" s="320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72" t="s">
        <v>189</v>
      </c>
      <c r="O100" s="334"/>
      <c r="P100" s="334"/>
      <c r="Q100" s="334"/>
      <c r="R100" s="320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9">
        <v>4680115883444</v>
      </c>
      <c r="E101" s="320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45" t="s">
        <v>189</v>
      </c>
      <c r="O101" s="334"/>
      <c r="P101" s="334"/>
      <c r="Q101" s="334"/>
      <c r="R101" s="320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8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9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7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9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60" t="s">
        <v>68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9">
        <v>4607091386967</v>
      </c>
      <c r="E105" s="320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422" t="s">
        <v>193</v>
      </c>
      <c r="O105" s="334"/>
      <c r="P105" s="334"/>
      <c r="Q105" s="334"/>
      <c r="R105" s="320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9">
        <v>4607091386967</v>
      </c>
      <c r="E106" s="320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23" t="s">
        <v>195</v>
      </c>
      <c r="O106" s="334"/>
      <c r="P106" s="334"/>
      <c r="Q106" s="334"/>
      <c r="R106" s="320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9">
        <v>4607091385304</v>
      </c>
      <c r="E107" s="320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431" t="s">
        <v>198</v>
      </c>
      <c r="O107" s="334"/>
      <c r="P107" s="334"/>
      <c r="Q107" s="334"/>
      <c r="R107" s="320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9">
        <v>4607091386264</v>
      </c>
      <c r="E108" s="320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4"/>
      <c r="P108" s="334"/>
      <c r="Q108" s="334"/>
      <c r="R108" s="320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9">
        <v>4607091385731</v>
      </c>
      <c r="E109" s="320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454" t="s">
        <v>203</v>
      </c>
      <c r="O109" s="334"/>
      <c r="P109" s="334"/>
      <c r="Q109" s="334"/>
      <c r="R109" s="320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9">
        <v>4680115880214</v>
      </c>
      <c r="E110" s="320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399" t="s">
        <v>206</v>
      </c>
      <c r="O110" s="334"/>
      <c r="P110" s="334"/>
      <c r="Q110" s="334"/>
      <c r="R110" s="320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9">
        <v>4680115880894</v>
      </c>
      <c r="E111" s="320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432" t="s">
        <v>209</v>
      </c>
      <c r="O111" s="334"/>
      <c r="P111" s="334"/>
      <c r="Q111" s="334"/>
      <c r="R111" s="320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9">
        <v>4607091385427</v>
      </c>
      <c r="E112" s="320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4"/>
      <c r="P112" s="334"/>
      <c r="Q112" s="334"/>
      <c r="R112" s="320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9">
        <v>4680115882645</v>
      </c>
      <c r="E113" s="320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84" t="s">
        <v>214</v>
      </c>
      <c r="O113" s="334"/>
      <c r="P113" s="334"/>
      <c r="Q113" s="334"/>
      <c r="R113" s="320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8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9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7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9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60" t="s">
        <v>215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9">
        <v>4607091383065</v>
      </c>
      <c r="E117" s="320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4"/>
      <c r="P117" s="334"/>
      <c r="Q117" s="334"/>
      <c r="R117" s="320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9">
        <v>4680115881532</v>
      </c>
      <c r="E118" s="320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5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4"/>
      <c r="P118" s="334"/>
      <c r="Q118" s="334"/>
      <c r="R118" s="320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9">
        <v>4680115882652</v>
      </c>
      <c r="E119" s="320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4" t="s">
        <v>222</v>
      </c>
      <c r="O119" s="334"/>
      <c r="P119" s="334"/>
      <c r="Q119" s="334"/>
      <c r="R119" s="320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9">
        <v>4680115880238</v>
      </c>
      <c r="E120" s="320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4"/>
      <c r="P120" s="334"/>
      <c r="Q120" s="334"/>
      <c r="R120" s="320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9">
        <v>4680115881464</v>
      </c>
      <c r="E121" s="320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466" t="s">
        <v>227</v>
      </c>
      <c r="O121" s="334"/>
      <c r="P121" s="334"/>
      <c r="Q121" s="334"/>
      <c r="R121" s="320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8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9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9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26" t="s">
        <v>228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05"/>
      <c r="Z124" s="305"/>
    </row>
    <row r="125" spans="1:53" ht="14.25" customHeight="1" x14ac:dyDescent="0.25">
      <c r="A125" s="360" t="s">
        <v>68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9">
        <v>4607091385168</v>
      </c>
      <c r="E126" s="320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527" t="s">
        <v>231</v>
      </c>
      <c r="O126" s="334"/>
      <c r="P126" s="334"/>
      <c r="Q126" s="334"/>
      <c r="R126" s="320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9">
        <v>4607091383256</v>
      </c>
      <c r="E127" s="320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5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4"/>
      <c r="P127" s="334"/>
      <c r="Q127" s="334"/>
      <c r="R127" s="320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9">
        <v>4607091385748</v>
      </c>
      <c r="E128" s="320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4"/>
      <c r="P128" s="334"/>
      <c r="Q128" s="334"/>
      <c r="R128" s="320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8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9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9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72" t="s">
        <v>236</v>
      </c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373"/>
      <c r="Y131" s="48"/>
      <c r="Z131" s="48"/>
    </row>
    <row r="132" spans="1:53" ht="16.5" customHeight="1" x14ac:dyDescent="0.25">
      <c r="A132" s="326" t="s">
        <v>237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05"/>
      <c r="Z132" s="305"/>
    </row>
    <row r="133" spans="1:53" ht="14.25" customHeight="1" x14ac:dyDescent="0.25">
      <c r="A133" s="360" t="s">
        <v>103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9">
        <v>4607091383423</v>
      </c>
      <c r="E134" s="320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6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4"/>
      <c r="P134" s="334"/>
      <c r="Q134" s="334"/>
      <c r="R134" s="320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9">
        <v>4607091381405</v>
      </c>
      <c r="E135" s="320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4"/>
      <c r="P135" s="334"/>
      <c r="Q135" s="334"/>
      <c r="R135" s="320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9">
        <v>4607091386516</v>
      </c>
      <c r="E136" s="320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4"/>
      <c r="P136" s="334"/>
      <c r="Q136" s="334"/>
      <c r="R136" s="320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9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9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26" t="s">
        <v>244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05"/>
      <c r="Z139" s="305"/>
    </row>
    <row r="140" spans="1:53" ht="14.25" customHeight="1" x14ac:dyDescent="0.25">
      <c r="A140" s="360" t="s">
        <v>60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9">
        <v>4680115880993</v>
      </c>
      <c r="E141" s="320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4"/>
      <c r="P141" s="334"/>
      <c r="Q141" s="334"/>
      <c r="R141" s="320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9">
        <v>4680115881761</v>
      </c>
      <c r="E142" s="320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4"/>
      <c r="P142" s="334"/>
      <c r="Q142" s="334"/>
      <c r="R142" s="320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9">
        <v>4680115881563</v>
      </c>
      <c r="E143" s="320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4"/>
      <c r="P143" s="334"/>
      <c r="Q143" s="334"/>
      <c r="R143" s="320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9">
        <v>4680115880986</v>
      </c>
      <c r="E144" s="320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6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4"/>
      <c r="P144" s="334"/>
      <c r="Q144" s="334"/>
      <c r="R144" s="320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9">
        <v>4680115880207</v>
      </c>
      <c r="E145" s="320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4"/>
      <c r="P145" s="334"/>
      <c r="Q145" s="334"/>
      <c r="R145" s="320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9">
        <v>4680115881785</v>
      </c>
      <c r="E146" s="320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3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4"/>
      <c r="P146" s="334"/>
      <c r="Q146" s="334"/>
      <c r="R146" s="320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9">
        <v>4680115881679</v>
      </c>
      <c r="E147" s="320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6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4"/>
      <c r="P147" s="334"/>
      <c r="Q147" s="334"/>
      <c r="R147" s="320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9">
        <v>4680115880191</v>
      </c>
      <c r="E148" s="320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4"/>
      <c r="P148" s="334"/>
      <c r="Q148" s="334"/>
      <c r="R148" s="320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8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9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9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26" t="s">
        <v>261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05"/>
      <c r="Z151" s="305"/>
    </row>
    <row r="152" spans="1:53" ht="14.25" customHeight="1" x14ac:dyDescent="0.25">
      <c r="A152" s="360" t="s">
        <v>103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9">
        <v>4680115881402</v>
      </c>
      <c r="E153" s="320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4"/>
      <c r="P153" s="334"/>
      <c r="Q153" s="334"/>
      <c r="R153" s="320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9">
        <v>4680115881396</v>
      </c>
      <c r="E154" s="320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4"/>
      <c r="P154" s="334"/>
      <c r="Q154" s="334"/>
      <c r="R154" s="320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8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9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9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60" t="s">
        <v>95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9">
        <v>4680115882935</v>
      </c>
      <c r="E158" s="320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493" t="s">
        <v>268</v>
      </c>
      <c r="O158" s="334"/>
      <c r="P158" s="334"/>
      <c r="Q158" s="334"/>
      <c r="R158" s="320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9">
        <v>4680115880764</v>
      </c>
      <c r="E159" s="320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6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4"/>
      <c r="P159" s="334"/>
      <c r="Q159" s="334"/>
      <c r="R159" s="320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8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9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9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60" t="s">
        <v>60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9">
        <v>4680115882683</v>
      </c>
      <c r="E163" s="320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4"/>
      <c r="P163" s="334"/>
      <c r="Q163" s="334"/>
      <c r="R163" s="320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9">
        <v>4680115882690</v>
      </c>
      <c r="E164" s="320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4"/>
      <c r="P164" s="334"/>
      <c r="Q164" s="334"/>
      <c r="R164" s="320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9">
        <v>4680115882669</v>
      </c>
      <c r="E165" s="320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4"/>
      <c r="P165" s="334"/>
      <c r="Q165" s="334"/>
      <c r="R165" s="320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9">
        <v>4680115882676</v>
      </c>
      <c r="E166" s="320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4"/>
      <c r="P166" s="334"/>
      <c r="Q166" s="334"/>
      <c r="R166" s="320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8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9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9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60" t="s">
        <v>68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9">
        <v>4680115881556</v>
      </c>
      <c r="E170" s="320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6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4"/>
      <c r="P170" s="334"/>
      <c r="Q170" s="334"/>
      <c r="R170" s="320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9">
        <v>4680115880573</v>
      </c>
      <c r="E171" s="320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5" t="s">
        <v>283</v>
      </c>
      <c r="O171" s="334"/>
      <c r="P171" s="334"/>
      <c r="Q171" s="334"/>
      <c r="R171" s="320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9">
        <v>4680115881594</v>
      </c>
      <c r="E172" s="320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4"/>
      <c r="P172" s="334"/>
      <c r="Q172" s="334"/>
      <c r="R172" s="320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9">
        <v>4680115881587</v>
      </c>
      <c r="E173" s="320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85" t="s">
        <v>288</v>
      </c>
      <c r="O173" s="334"/>
      <c r="P173" s="334"/>
      <c r="Q173" s="334"/>
      <c r="R173" s="320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9">
        <v>4680115880962</v>
      </c>
      <c r="E174" s="320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9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4"/>
      <c r="P174" s="334"/>
      <c r="Q174" s="334"/>
      <c r="R174" s="320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9">
        <v>4680115881617</v>
      </c>
      <c r="E175" s="320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6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4"/>
      <c r="P175" s="334"/>
      <c r="Q175" s="334"/>
      <c r="R175" s="320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9">
        <v>4680115881228</v>
      </c>
      <c r="E176" s="320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79" t="s">
        <v>295</v>
      </c>
      <c r="O176" s="334"/>
      <c r="P176" s="334"/>
      <c r="Q176" s="334"/>
      <c r="R176" s="320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9">
        <v>4680115881037</v>
      </c>
      <c r="E177" s="320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6" t="s">
        <v>298</v>
      </c>
      <c r="O177" s="334"/>
      <c r="P177" s="334"/>
      <c r="Q177" s="334"/>
      <c r="R177" s="320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9">
        <v>4680115881211</v>
      </c>
      <c r="E178" s="320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4"/>
      <c r="P178" s="334"/>
      <c r="Q178" s="334"/>
      <c r="R178" s="320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9">
        <v>4680115881020</v>
      </c>
      <c r="E179" s="320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4"/>
      <c r="P179" s="334"/>
      <c r="Q179" s="334"/>
      <c r="R179" s="320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9">
        <v>4680115882195</v>
      </c>
      <c r="E180" s="320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4"/>
      <c r="P180" s="334"/>
      <c r="Q180" s="334"/>
      <c r="R180" s="320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9">
        <v>4680115882607</v>
      </c>
      <c r="E181" s="320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6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4"/>
      <c r="P181" s="334"/>
      <c r="Q181" s="334"/>
      <c r="R181" s="320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9">
        <v>4680115880092</v>
      </c>
      <c r="E182" s="320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3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4"/>
      <c r="P182" s="334"/>
      <c r="Q182" s="334"/>
      <c r="R182" s="320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9">
        <v>4680115880221</v>
      </c>
      <c r="E183" s="320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4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4"/>
      <c r="P183" s="334"/>
      <c r="Q183" s="334"/>
      <c r="R183" s="320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9">
        <v>4680115882942</v>
      </c>
      <c r="E184" s="320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4"/>
      <c r="P184" s="334"/>
      <c r="Q184" s="334"/>
      <c r="R184" s="320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9">
        <v>4680115880504</v>
      </c>
      <c r="E185" s="320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4"/>
      <c r="P185" s="334"/>
      <c r="Q185" s="334"/>
      <c r="R185" s="320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9">
        <v>4680115882164</v>
      </c>
      <c r="E186" s="320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4"/>
      <c r="P186" s="334"/>
      <c r="Q186" s="334"/>
      <c r="R186" s="320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8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9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7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9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60" t="s">
        <v>215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9">
        <v>4680115880801</v>
      </c>
      <c r="E190" s="320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4"/>
      <c r="P190" s="334"/>
      <c r="Q190" s="334"/>
      <c r="R190" s="320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9">
        <v>4680115880818</v>
      </c>
      <c r="E191" s="320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4"/>
      <c r="P191" s="334"/>
      <c r="Q191" s="334"/>
      <c r="R191" s="320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8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9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9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26" t="s">
        <v>321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05"/>
      <c r="Z194" s="305"/>
    </row>
    <row r="195" spans="1:53" ht="14.25" customHeight="1" x14ac:dyDescent="0.25">
      <c r="A195" s="360" t="s">
        <v>103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9">
        <v>4607091387445</v>
      </c>
      <c r="E196" s="320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4"/>
      <c r="P196" s="334"/>
      <c r="Q196" s="334"/>
      <c r="R196" s="320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9">
        <v>4607091386004</v>
      </c>
      <c r="E197" s="320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4"/>
      <c r="P197" s="334"/>
      <c r="Q197" s="334"/>
      <c r="R197" s="320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9">
        <v>4607091386004</v>
      </c>
      <c r="E198" s="320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3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4"/>
      <c r="P198" s="334"/>
      <c r="Q198" s="334"/>
      <c r="R198" s="320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9">
        <v>4607091386073</v>
      </c>
      <c r="E199" s="320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4"/>
      <c r="P199" s="334"/>
      <c r="Q199" s="334"/>
      <c r="R199" s="320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9">
        <v>4607091387322</v>
      </c>
      <c r="E200" s="320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8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4"/>
      <c r="P200" s="334"/>
      <c r="Q200" s="334"/>
      <c r="R200" s="320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9">
        <v>4607091387322</v>
      </c>
      <c r="E201" s="320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4"/>
      <c r="P201" s="334"/>
      <c r="Q201" s="334"/>
      <c r="R201" s="320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9">
        <v>4607091387377</v>
      </c>
      <c r="E202" s="320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4"/>
      <c r="P202" s="334"/>
      <c r="Q202" s="334"/>
      <c r="R202" s="320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9">
        <v>4607091387353</v>
      </c>
      <c r="E203" s="320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4"/>
      <c r="P203" s="334"/>
      <c r="Q203" s="334"/>
      <c r="R203" s="320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9">
        <v>4607091386011</v>
      </c>
      <c r="E204" s="320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4"/>
      <c r="P204" s="334"/>
      <c r="Q204" s="334"/>
      <c r="R204" s="320"/>
      <c r="S204" s="34"/>
      <c r="T204" s="34"/>
      <c r="U204" s="35" t="s">
        <v>65</v>
      </c>
      <c r="V204" s="310">
        <v>0</v>
      </c>
      <c r="W204" s="311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9">
        <v>4607091387308</v>
      </c>
      <c r="E205" s="320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4"/>
      <c r="P205" s="334"/>
      <c r="Q205" s="334"/>
      <c r="R205" s="320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9">
        <v>4607091387339</v>
      </c>
      <c r="E206" s="320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4"/>
      <c r="P206" s="334"/>
      <c r="Q206" s="334"/>
      <c r="R206" s="320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9">
        <v>4680115882638</v>
      </c>
      <c r="E207" s="320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6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4"/>
      <c r="P207" s="334"/>
      <c r="Q207" s="334"/>
      <c r="R207" s="320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9">
        <v>4680115881938</v>
      </c>
      <c r="E208" s="320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4"/>
      <c r="P208" s="334"/>
      <c r="Q208" s="334"/>
      <c r="R208" s="320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9">
        <v>4607091387346</v>
      </c>
      <c r="E209" s="320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4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4"/>
      <c r="P209" s="334"/>
      <c r="Q209" s="334"/>
      <c r="R209" s="320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9">
        <v>4607091389807</v>
      </c>
      <c r="E210" s="320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4"/>
      <c r="P210" s="334"/>
      <c r="Q210" s="334"/>
      <c r="R210" s="320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8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9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9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12">
        <f>IFERROR(SUM(V196:V210),"0")</f>
        <v>0</v>
      </c>
      <c r="W212" s="312">
        <f>IFERROR(SUM(W196:W210),"0")</f>
        <v>0</v>
      </c>
      <c r="X212" s="37"/>
      <c r="Y212" s="313"/>
      <c r="Z212" s="313"/>
    </row>
    <row r="213" spans="1:53" ht="14.25" customHeight="1" x14ac:dyDescent="0.25">
      <c r="A213" s="360" t="s">
        <v>95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9">
        <v>4680115881914</v>
      </c>
      <c r="E214" s="320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4"/>
      <c r="P214" s="334"/>
      <c r="Q214" s="334"/>
      <c r="R214" s="320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8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9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7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9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60" t="s">
        <v>60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9">
        <v>4607091387193</v>
      </c>
      <c r="E218" s="320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4"/>
      <c r="P218" s="334"/>
      <c r="Q218" s="334"/>
      <c r="R218" s="320"/>
      <c r="S218" s="34"/>
      <c r="T218" s="34"/>
      <c r="U218" s="35" t="s">
        <v>65</v>
      </c>
      <c r="V218" s="310">
        <v>0</v>
      </c>
      <c r="W218" s="311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9">
        <v>4607091387230</v>
      </c>
      <c r="E219" s="320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4"/>
      <c r="P219" s="334"/>
      <c r="Q219" s="334"/>
      <c r="R219" s="320"/>
      <c r="S219" s="34"/>
      <c r="T219" s="34"/>
      <c r="U219" s="35" t="s">
        <v>65</v>
      </c>
      <c r="V219" s="310">
        <v>0</v>
      </c>
      <c r="W219" s="311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9">
        <v>4607091387285</v>
      </c>
      <c r="E220" s="320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6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4"/>
      <c r="P220" s="334"/>
      <c r="Q220" s="334"/>
      <c r="R220" s="320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9">
        <v>4607091389845</v>
      </c>
      <c r="E221" s="320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6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4"/>
      <c r="P221" s="334"/>
      <c r="Q221" s="334"/>
      <c r="R221" s="320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8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9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12">
        <f>IFERROR(V218/H218,"0")+IFERROR(V219/H219,"0")+IFERROR(V220/H220,"0")+IFERROR(V221/H221,"0")</f>
        <v>0</v>
      </c>
      <c r="W222" s="312">
        <f>IFERROR(W218/H218,"0")+IFERROR(W219/H219,"0")+IFERROR(W220/H220,"0")+IFERROR(W221/H221,"0")</f>
        <v>0</v>
      </c>
      <c r="X222" s="312">
        <f>IFERROR(IF(X218="",0,X218),"0")+IFERROR(IF(X219="",0,X219),"0")+IFERROR(IF(X220="",0,X220),"0")+IFERROR(IF(X221="",0,X221),"0")</f>
        <v>0</v>
      </c>
      <c r="Y222" s="313"/>
      <c r="Z222" s="313"/>
    </row>
    <row r="223" spans="1:53" x14ac:dyDescent="0.2">
      <c r="A223" s="327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9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12">
        <f>IFERROR(SUM(V218:V221),"0")</f>
        <v>0</v>
      </c>
      <c r="W223" s="312">
        <f>IFERROR(SUM(W218:W221),"0")</f>
        <v>0</v>
      </c>
      <c r="X223" s="37"/>
      <c r="Y223" s="313"/>
      <c r="Z223" s="313"/>
    </row>
    <row r="224" spans="1:53" ht="14.25" customHeight="1" x14ac:dyDescent="0.25">
      <c r="A224" s="360" t="s">
        <v>68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9">
        <v>4607091387766</v>
      </c>
      <c r="E225" s="320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4"/>
      <c r="P225" s="334"/>
      <c r="Q225" s="334"/>
      <c r="R225" s="320"/>
      <c r="S225" s="34"/>
      <c r="T225" s="34"/>
      <c r="U225" s="35" t="s">
        <v>65</v>
      </c>
      <c r="V225" s="310">
        <v>0</v>
      </c>
      <c r="W225" s="311">
        <f t="shared" ref="W225:W233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9">
        <v>4607091387957</v>
      </c>
      <c r="E226" s="320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4"/>
      <c r="P226" s="334"/>
      <c r="Q226" s="334"/>
      <c r="R226" s="320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9">
        <v>4607091387964</v>
      </c>
      <c r="E227" s="320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4"/>
      <c r="P227" s="334"/>
      <c r="Q227" s="334"/>
      <c r="R227" s="320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9">
        <v>4680115883604</v>
      </c>
      <c r="E228" s="320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553" t="s">
        <v>368</v>
      </c>
      <c r="O228" s="334"/>
      <c r="P228" s="334"/>
      <c r="Q228" s="334"/>
      <c r="R228" s="320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9">
        <v>4680115883567</v>
      </c>
      <c r="E229" s="320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83" t="s">
        <v>371</v>
      </c>
      <c r="O229" s="334"/>
      <c r="P229" s="334"/>
      <c r="Q229" s="334"/>
      <c r="R229" s="320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9">
        <v>4607091381672</v>
      </c>
      <c r="E230" s="320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4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4"/>
      <c r="P230" s="334"/>
      <c r="Q230" s="334"/>
      <c r="R230" s="320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9">
        <v>4607091387537</v>
      </c>
      <c r="E231" s="320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4"/>
      <c r="P231" s="334"/>
      <c r="Q231" s="334"/>
      <c r="R231" s="320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9">
        <v>4607091387513</v>
      </c>
      <c r="E232" s="320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4"/>
      <c r="P232" s="334"/>
      <c r="Q232" s="334"/>
      <c r="R232" s="320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9">
        <v>4680115880511</v>
      </c>
      <c r="E233" s="320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3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4"/>
      <c r="P233" s="334"/>
      <c r="Q233" s="334"/>
      <c r="R233" s="320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8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9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0</v>
      </c>
      <c r="W234" s="312">
        <f>IFERROR(W225/H225,"0")+IFERROR(W226/H226,"0")+IFERROR(W227/H227,"0")+IFERROR(W228/H228,"0")+IFERROR(W229/H229,"0")+IFERROR(W230/H230,"0")+IFERROR(W231/H231,"0")+IFERROR(W232/H232,"0")+IFERROR(W233/H233,"0")</f>
        <v>0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13"/>
      <c r="Z234" s="313"/>
    </row>
    <row r="235" spans="1:53" x14ac:dyDescent="0.2">
      <c r="A235" s="327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9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12">
        <f>IFERROR(SUM(V225:V233),"0")</f>
        <v>0</v>
      </c>
      <c r="W235" s="312">
        <f>IFERROR(SUM(W225:W233),"0")</f>
        <v>0</v>
      </c>
      <c r="X235" s="37"/>
      <c r="Y235" s="313"/>
      <c r="Z235" s="313"/>
    </row>
    <row r="236" spans="1:53" ht="14.25" customHeight="1" x14ac:dyDescent="0.25">
      <c r="A236" s="360" t="s">
        <v>215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9">
        <v>4607091380880</v>
      </c>
      <c r="E237" s="320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4"/>
      <c r="P237" s="334"/>
      <c r="Q237" s="334"/>
      <c r="R237" s="320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9">
        <v>4607091384482</v>
      </c>
      <c r="E238" s="320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4"/>
      <c r="P238" s="334"/>
      <c r="Q238" s="334"/>
      <c r="R238" s="320"/>
      <c r="S238" s="34"/>
      <c r="T238" s="34"/>
      <c r="U238" s="35" t="s">
        <v>65</v>
      </c>
      <c r="V238" s="310">
        <v>0</v>
      </c>
      <c r="W238" s="311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9">
        <v>4607091380897</v>
      </c>
      <c r="E239" s="320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4"/>
      <c r="P239" s="334"/>
      <c r="Q239" s="334"/>
      <c r="R239" s="320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8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9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12">
        <f>IFERROR(V237/H237,"0")+IFERROR(V238/H238,"0")+IFERROR(V239/H239,"0")</f>
        <v>0</v>
      </c>
      <c r="W240" s="312">
        <f>IFERROR(W237/H237,"0")+IFERROR(W238/H238,"0")+IFERROR(W239/H239,"0")</f>
        <v>0</v>
      </c>
      <c r="X240" s="312">
        <f>IFERROR(IF(X237="",0,X237),"0")+IFERROR(IF(X238="",0,X238),"0")+IFERROR(IF(X239="",0,X239),"0")</f>
        <v>0</v>
      </c>
      <c r="Y240" s="313"/>
      <c r="Z240" s="313"/>
    </row>
    <row r="241" spans="1:53" x14ac:dyDescent="0.2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9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12">
        <f>IFERROR(SUM(V237:V239),"0")</f>
        <v>0</v>
      </c>
      <c r="W241" s="312">
        <f>IFERROR(SUM(W237:W239),"0")</f>
        <v>0</v>
      </c>
      <c r="X241" s="37"/>
      <c r="Y241" s="313"/>
      <c r="Z241" s="313"/>
    </row>
    <row r="242" spans="1:53" ht="14.25" customHeight="1" x14ac:dyDescent="0.25">
      <c r="A242" s="360" t="s">
        <v>81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9">
        <v>4607091388374</v>
      </c>
      <c r="E243" s="320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608" t="s">
        <v>388</v>
      </c>
      <c r="O243" s="334"/>
      <c r="P243" s="334"/>
      <c r="Q243" s="334"/>
      <c r="R243" s="320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9">
        <v>4607091388381</v>
      </c>
      <c r="E244" s="320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17" t="s">
        <v>391</v>
      </c>
      <c r="O244" s="334"/>
      <c r="P244" s="334"/>
      <c r="Q244" s="334"/>
      <c r="R244" s="320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9">
        <v>4607091388404</v>
      </c>
      <c r="E245" s="320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4"/>
      <c r="P245" s="334"/>
      <c r="Q245" s="334"/>
      <c r="R245" s="320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8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9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9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60" t="s">
        <v>394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9">
        <v>4680115881808</v>
      </c>
      <c r="E249" s="320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3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4"/>
      <c r="P249" s="334"/>
      <c r="Q249" s="334"/>
      <c r="R249" s="320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9">
        <v>4680115881822</v>
      </c>
      <c r="E250" s="320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4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4"/>
      <c r="P250" s="334"/>
      <c r="Q250" s="334"/>
      <c r="R250" s="320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9">
        <v>4680115880016</v>
      </c>
      <c r="E251" s="320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4"/>
      <c r="P251" s="334"/>
      <c r="Q251" s="334"/>
      <c r="R251" s="320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8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9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9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26" t="s">
        <v>403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05"/>
      <c r="Z254" s="305"/>
    </row>
    <row r="255" spans="1:53" ht="14.25" customHeight="1" x14ac:dyDescent="0.25">
      <c r="A255" s="360" t="s">
        <v>103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9">
        <v>4607091387421</v>
      </c>
      <c r="E256" s="320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4"/>
      <c r="P256" s="334"/>
      <c r="Q256" s="334"/>
      <c r="R256" s="320"/>
      <c r="S256" s="34"/>
      <c r="T256" s="34"/>
      <c r="U256" s="35" t="s">
        <v>65</v>
      </c>
      <c r="V256" s="310">
        <v>600</v>
      </c>
      <c r="W256" s="311">
        <f t="shared" ref="W256:W262" si="13">IFERROR(IF(V256="",0,CEILING((V256/$H256),1)*$H256),"")</f>
        <v>604.80000000000007</v>
      </c>
      <c r="X256" s="36">
        <f>IFERROR(IF(W256=0,"",ROUNDUP(W256/H256,0)*0.02175),"")</f>
        <v>1.218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9">
        <v>4607091387421</v>
      </c>
      <c r="E257" s="320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6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4"/>
      <c r="P257" s="334"/>
      <c r="Q257" s="334"/>
      <c r="R257" s="320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9">
        <v>4607091387452</v>
      </c>
      <c r="E258" s="320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4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4"/>
      <c r="P258" s="334"/>
      <c r="Q258" s="334"/>
      <c r="R258" s="320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9">
        <v>4607091387452</v>
      </c>
      <c r="E259" s="320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361" t="s">
        <v>410</v>
      </c>
      <c r="O259" s="334"/>
      <c r="P259" s="334"/>
      <c r="Q259" s="334"/>
      <c r="R259" s="320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9">
        <v>4607091385984</v>
      </c>
      <c r="E260" s="320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4"/>
      <c r="P260" s="334"/>
      <c r="Q260" s="334"/>
      <c r="R260" s="320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9">
        <v>4607091387438</v>
      </c>
      <c r="E261" s="320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6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4"/>
      <c r="P261" s="334"/>
      <c r="Q261" s="334"/>
      <c r="R261" s="320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9">
        <v>4607091387469</v>
      </c>
      <c r="E262" s="320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4"/>
      <c r="P262" s="334"/>
      <c r="Q262" s="334"/>
      <c r="R262" s="320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8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9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12">
        <f>IFERROR(V256/H256,"0")+IFERROR(V257/H257,"0")+IFERROR(V258/H258,"0")+IFERROR(V259/H259,"0")+IFERROR(V260/H260,"0")+IFERROR(V261/H261,"0")+IFERROR(V262/H262,"0")</f>
        <v>55.55555555555555</v>
      </c>
      <c r="W263" s="312">
        <f>IFERROR(W256/H256,"0")+IFERROR(W257/H257,"0")+IFERROR(W258/H258,"0")+IFERROR(W259/H259,"0")+IFERROR(W260/H260,"0")+IFERROR(W261/H261,"0")+IFERROR(W262/H262,"0")</f>
        <v>56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1.218</v>
      </c>
      <c r="Y263" s="313"/>
      <c r="Z263" s="313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9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12">
        <f>IFERROR(SUM(V256:V262),"0")</f>
        <v>600</v>
      </c>
      <c r="W264" s="312">
        <f>IFERROR(SUM(W256:W262),"0")</f>
        <v>604.80000000000007</v>
      </c>
      <c r="X264" s="37"/>
      <c r="Y264" s="313"/>
      <c r="Z264" s="313"/>
    </row>
    <row r="265" spans="1:53" ht="14.25" customHeight="1" x14ac:dyDescent="0.25">
      <c r="A265" s="360" t="s">
        <v>60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9">
        <v>4607091387292</v>
      </c>
      <c r="E266" s="320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4"/>
      <c r="P266" s="334"/>
      <c r="Q266" s="334"/>
      <c r="R266" s="320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9">
        <v>4607091387315</v>
      </c>
      <c r="E267" s="320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4"/>
      <c r="P267" s="334"/>
      <c r="Q267" s="334"/>
      <c r="R267" s="320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8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9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9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26" t="s">
        <v>421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05"/>
      <c r="Z270" s="305"/>
    </row>
    <row r="271" spans="1:53" ht="14.25" customHeight="1" x14ac:dyDescent="0.25">
      <c r="A271" s="360" t="s">
        <v>60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9">
        <v>4607091383836</v>
      </c>
      <c r="E272" s="320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4"/>
      <c r="P272" s="334"/>
      <c r="Q272" s="334"/>
      <c r="R272" s="320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8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9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9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60" t="s">
        <v>68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9">
        <v>4607091387919</v>
      </c>
      <c r="E276" s="320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4"/>
      <c r="P276" s="334"/>
      <c r="Q276" s="334"/>
      <c r="R276" s="320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9">
        <v>4607091383942</v>
      </c>
      <c r="E277" s="320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4"/>
      <c r="P277" s="334"/>
      <c r="Q277" s="334"/>
      <c r="R277" s="320"/>
      <c r="S277" s="34"/>
      <c r="T277" s="34"/>
      <c r="U277" s="35" t="s">
        <v>65</v>
      </c>
      <c r="V277" s="310">
        <v>0</v>
      </c>
      <c r="W277" s="31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8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9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12">
        <f>IFERROR(V276/H276,"0")+IFERROR(V277/H277,"0")</f>
        <v>0</v>
      </c>
      <c r="W278" s="312">
        <f>IFERROR(W276/H276,"0")+IFERROR(W277/H277,"0")</f>
        <v>0</v>
      </c>
      <c r="X278" s="312">
        <f>IFERROR(IF(X276="",0,X276),"0")+IFERROR(IF(X277="",0,X277),"0")</f>
        <v>0</v>
      </c>
      <c r="Y278" s="313"/>
      <c r="Z278" s="313"/>
    </row>
    <row r="279" spans="1:53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9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12">
        <f>IFERROR(SUM(V276:V277),"0")</f>
        <v>0</v>
      </c>
      <c r="W279" s="312">
        <f>IFERROR(SUM(W276:W277),"0")</f>
        <v>0</v>
      </c>
      <c r="X279" s="37"/>
      <c r="Y279" s="313"/>
      <c r="Z279" s="313"/>
    </row>
    <row r="280" spans="1:53" ht="14.25" customHeight="1" x14ac:dyDescent="0.25">
      <c r="A280" s="360" t="s">
        <v>215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9">
        <v>4607091388831</v>
      </c>
      <c r="E281" s="320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4"/>
      <c r="P281" s="334"/>
      <c r="Q281" s="334"/>
      <c r="R281" s="320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8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9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9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60" t="s">
        <v>81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9">
        <v>4607091383102</v>
      </c>
      <c r="E285" s="320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5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4"/>
      <c r="P285" s="334"/>
      <c r="Q285" s="334"/>
      <c r="R285" s="320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8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9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9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72" t="s">
        <v>432</v>
      </c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3"/>
      <c r="N288" s="373"/>
      <c r="O288" s="373"/>
      <c r="P288" s="373"/>
      <c r="Q288" s="373"/>
      <c r="R288" s="373"/>
      <c r="S288" s="373"/>
      <c r="T288" s="373"/>
      <c r="U288" s="373"/>
      <c r="V288" s="373"/>
      <c r="W288" s="373"/>
      <c r="X288" s="373"/>
      <c r="Y288" s="48"/>
      <c r="Z288" s="48"/>
    </row>
    <row r="289" spans="1:53" ht="16.5" customHeight="1" x14ac:dyDescent="0.25">
      <c r="A289" s="326" t="s">
        <v>433</v>
      </c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27"/>
      <c r="Y289" s="305"/>
      <c r="Z289" s="305"/>
    </row>
    <row r="290" spans="1:53" ht="14.25" customHeight="1" x14ac:dyDescent="0.25">
      <c r="A290" s="360" t="s">
        <v>103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9">
        <v>4607091383997</v>
      </c>
      <c r="E291" s="320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4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4"/>
      <c r="P291" s="334"/>
      <c r="Q291" s="334"/>
      <c r="R291" s="320"/>
      <c r="S291" s="34"/>
      <c r="T291" s="34"/>
      <c r="U291" s="35" t="s">
        <v>65</v>
      </c>
      <c r="V291" s="310">
        <v>12140</v>
      </c>
      <c r="W291" s="311">
        <f t="shared" ref="W291:W298" si="14">IFERROR(IF(V291="",0,CEILING((V291/$H291),1)*$H291),"")</f>
        <v>12150</v>
      </c>
      <c r="X291" s="36">
        <f>IFERROR(IF(W291=0,"",ROUNDUP(W291/H291,0)*0.02175),"")</f>
        <v>17.6175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9">
        <v>4607091383997</v>
      </c>
      <c r="E292" s="320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6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0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9">
        <v>4607091384130</v>
      </c>
      <c r="E293" s="320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4"/>
      <c r="P293" s="334"/>
      <c r="Q293" s="334"/>
      <c r="R293" s="320"/>
      <c r="S293" s="34"/>
      <c r="T293" s="34"/>
      <c r="U293" s="35" t="s">
        <v>65</v>
      </c>
      <c r="V293" s="310">
        <v>0</v>
      </c>
      <c r="W293" s="311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9">
        <v>4607091384130</v>
      </c>
      <c r="E294" s="320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0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9">
        <v>4607091384147</v>
      </c>
      <c r="E295" s="320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4"/>
      <c r="P295" s="334"/>
      <c r="Q295" s="334"/>
      <c r="R295" s="320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9">
        <v>4607091384147</v>
      </c>
      <c r="E296" s="320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4" t="s">
        <v>443</v>
      </c>
      <c r="O296" s="334"/>
      <c r="P296" s="334"/>
      <c r="Q296" s="334"/>
      <c r="R296" s="320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9">
        <v>4607091384154</v>
      </c>
      <c r="E297" s="320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6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4"/>
      <c r="P297" s="334"/>
      <c r="Q297" s="334"/>
      <c r="R297" s="320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9">
        <v>4607091384161</v>
      </c>
      <c r="E298" s="320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4"/>
      <c r="P298" s="334"/>
      <c r="Q298" s="334"/>
      <c r="R298" s="320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8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9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809.33333333333337</v>
      </c>
      <c r="W299" s="312">
        <f>IFERROR(W291/H291,"0")+IFERROR(W292/H292,"0")+IFERROR(W293/H293,"0")+IFERROR(W294/H294,"0")+IFERROR(W295/H295,"0")+IFERROR(W296/H296,"0")+IFERROR(W297/H297,"0")+IFERROR(W298/H298,"0")</f>
        <v>810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17.6175</v>
      </c>
      <c r="Y299" s="313"/>
      <c r="Z299" s="313"/>
    </row>
    <row r="300" spans="1:53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9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12">
        <f>IFERROR(SUM(V291:V298),"0")</f>
        <v>12140</v>
      </c>
      <c r="W300" s="312">
        <f>IFERROR(SUM(W291:W298),"0")</f>
        <v>12150</v>
      </c>
      <c r="X300" s="37"/>
      <c r="Y300" s="313"/>
      <c r="Z300" s="313"/>
    </row>
    <row r="301" spans="1:53" ht="14.25" customHeight="1" x14ac:dyDescent="0.25">
      <c r="A301" s="360" t="s">
        <v>95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9">
        <v>4607091383980</v>
      </c>
      <c r="E302" s="320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4"/>
      <c r="P302" s="334"/>
      <c r="Q302" s="334"/>
      <c r="R302" s="320"/>
      <c r="S302" s="34"/>
      <c r="T302" s="34"/>
      <c r="U302" s="35" t="s">
        <v>65</v>
      </c>
      <c r="V302" s="310">
        <v>0</v>
      </c>
      <c r="W302" s="311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9">
        <v>4680115883314</v>
      </c>
      <c r="E303" s="320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462" t="s">
        <v>452</v>
      </c>
      <c r="O303" s="334"/>
      <c r="P303" s="334"/>
      <c r="Q303" s="334"/>
      <c r="R303" s="320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9">
        <v>4607091384178</v>
      </c>
      <c r="E304" s="320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4"/>
      <c r="P304" s="334"/>
      <c r="Q304" s="334"/>
      <c r="R304" s="320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8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9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12">
        <f>IFERROR(V302/H302,"0")+IFERROR(V303/H303,"0")+IFERROR(V304/H304,"0")</f>
        <v>0</v>
      </c>
      <c r="W305" s="312">
        <f>IFERROR(W302/H302,"0")+IFERROR(W303/H303,"0")+IFERROR(W304/H304,"0")</f>
        <v>0</v>
      </c>
      <c r="X305" s="312">
        <f>IFERROR(IF(X302="",0,X302),"0")+IFERROR(IF(X303="",0,X303),"0")+IFERROR(IF(X304="",0,X304),"0")</f>
        <v>0</v>
      </c>
      <c r="Y305" s="313"/>
      <c r="Z305" s="313"/>
    </row>
    <row r="306" spans="1:53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9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12">
        <f>IFERROR(SUM(V302:V304),"0")</f>
        <v>0</v>
      </c>
      <c r="W306" s="312">
        <f>IFERROR(SUM(W302:W304),"0")</f>
        <v>0</v>
      </c>
      <c r="X306" s="37"/>
      <c r="Y306" s="313"/>
      <c r="Z306" s="313"/>
    </row>
    <row r="307" spans="1:53" ht="14.25" customHeight="1" x14ac:dyDescent="0.25">
      <c r="A307" s="360" t="s">
        <v>68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27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9">
        <v>4607091384260</v>
      </c>
      <c r="E308" s="320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4"/>
      <c r="P308" s="334"/>
      <c r="Q308" s="334"/>
      <c r="R308" s="320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8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9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9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60" t="s">
        <v>215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9">
        <v>4607091384673</v>
      </c>
      <c r="E312" s="320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4"/>
      <c r="P312" s="334"/>
      <c r="Q312" s="334"/>
      <c r="R312" s="320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8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9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9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26" t="s">
        <v>459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05"/>
      <c r="Z315" s="305"/>
    </row>
    <row r="316" spans="1:53" ht="14.25" customHeight="1" x14ac:dyDescent="0.25">
      <c r="A316" s="360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9">
        <v>4607091384185</v>
      </c>
      <c r="E317" s="320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3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4"/>
      <c r="P317" s="334"/>
      <c r="Q317" s="334"/>
      <c r="R317" s="320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9">
        <v>4607091384192</v>
      </c>
      <c r="E318" s="320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4"/>
      <c r="P318" s="334"/>
      <c r="Q318" s="334"/>
      <c r="R318" s="320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9">
        <v>4680115881907</v>
      </c>
      <c r="E319" s="320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4"/>
      <c r="P319" s="334"/>
      <c r="Q319" s="334"/>
      <c r="R319" s="320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9">
        <v>4607091384680</v>
      </c>
      <c r="E320" s="320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3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4"/>
      <c r="P320" s="334"/>
      <c r="Q320" s="334"/>
      <c r="R320" s="320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8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9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9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60" t="s">
        <v>60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9">
        <v>4607091384802</v>
      </c>
      <c r="E324" s="320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4"/>
      <c r="P324" s="334"/>
      <c r="Q324" s="334"/>
      <c r="R324" s="320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9">
        <v>4607091384826</v>
      </c>
      <c r="E325" s="320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3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4"/>
      <c r="P325" s="334"/>
      <c r="Q325" s="334"/>
      <c r="R325" s="320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8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9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9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60" t="s">
        <v>68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9">
        <v>4607091384246</v>
      </c>
      <c r="E329" s="320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4"/>
      <c r="P329" s="334"/>
      <c r="Q329" s="334"/>
      <c r="R329" s="320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9">
        <v>4680115881976</v>
      </c>
      <c r="E330" s="320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4"/>
      <c r="P330" s="334"/>
      <c r="Q330" s="334"/>
      <c r="R330" s="320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9">
        <v>4607091384253</v>
      </c>
      <c r="E331" s="320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4"/>
      <c r="P331" s="334"/>
      <c r="Q331" s="334"/>
      <c r="R331" s="320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9">
        <v>4680115881969</v>
      </c>
      <c r="E332" s="320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4"/>
      <c r="P332" s="334"/>
      <c r="Q332" s="334"/>
      <c r="R332" s="320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8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9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29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60" t="s">
        <v>215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9">
        <v>4607091389357</v>
      </c>
      <c r="E336" s="320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4"/>
      <c r="P336" s="334"/>
      <c r="Q336" s="334"/>
      <c r="R336" s="320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8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9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9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72" t="s">
        <v>482</v>
      </c>
      <c r="B339" s="373"/>
      <c r="C339" s="373"/>
      <c r="D339" s="373"/>
      <c r="E339" s="373"/>
      <c r="F339" s="373"/>
      <c r="G339" s="373"/>
      <c r="H339" s="373"/>
      <c r="I339" s="373"/>
      <c r="J339" s="373"/>
      <c r="K339" s="373"/>
      <c r="L339" s="373"/>
      <c r="M339" s="373"/>
      <c r="N339" s="373"/>
      <c r="O339" s="373"/>
      <c r="P339" s="373"/>
      <c r="Q339" s="373"/>
      <c r="R339" s="373"/>
      <c r="S339" s="373"/>
      <c r="T339" s="373"/>
      <c r="U339" s="373"/>
      <c r="V339" s="373"/>
      <c r="W339" s="373"/>
      <c r="X339" s="373"/>
      <c r="Y339" s="48"/>
      <c r="Z339" s="48"/>
    </row>
    <row r="340" spans="1:53" ht="16.5" customHeight="1" x14ac:dyDescent="0.25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05"/>
      <c r="Z340" s="305"/>
    </row>
    <row r="341" spans="1:53" ht="14.25" customHeight="1" x14ac:dyDescent="0.25">
      <c r="A341" s="360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9">
        <v>4607091389708</v>
      </c>
      <c r="E342" s="320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4"/>
      <c r="P342" s="334"/>
      <c r="Q342" s="334"/>
      <c r="R342" s="320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9">
        <v>4607091389692</v>
      </c>
      <c r="E343" s="320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4"/>
      <c r="P343" s="334"/>
      <c r="Q343" s="334"/>
      <c r="R343" s="320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8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9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9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60" t="s">
        <v>60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9">
        <v>4607091389753</v>
      </c>
      <c r="E347" s="320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4"/>
      <c r="P347" s="334"/>
      <c r="Q347" s="334"/>
      <c r="R347" s="320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9">
        <v>4607091389760</v>
      </c>
      <c r="E348" s="320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4"/>
      <c r="P348" s="334"/>
      <c r="Q348" s="334"/>
      <c r="R348" s="320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9">
        <v>4607091389746</v>
      </c>
      <c r="E349" s="320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4"/>
      <c r="P349" s="334"/>
      <c r="Q349" s="334"/>
      <c r="R349" s="320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9">
        <v>4680115882928</v>
      </c>
      <c r="E350" s="320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4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4"/>
      <c r="P350" s="334"/>
      <c r="Q350" s="334"/>
      <c r="R350" s="320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9">
        <v>4680115883147</v>
      </c>
      <c r="E351" s="320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4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4"/>
      <c r="P351" s="334"/>
      <c r="Q351" s="334"/>
      <c r="R351" s="320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9">
        <v>4607091384338</v>
      </c>
      <c r="E352" s="320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4"/>
      <c r="P352" s="334"/>
      <c r="Q352" s="334"/>
      <c r="R352" s="320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9">
        <v>4680115883154</v>
      </c>
      <c r="E353" s="320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4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4"/>
      <c r="P353" s="334"/>
      <c r="Q353" s="334"/>
      <c r="R353" s="320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9">
        <v>4607091389524</v>
      </c>
      <c r="E354" s="320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4"/>
      <c r="P354" s="334"/>
      <c r="Q354" s="334"/>
      <c r="R354" s="320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9">
        <v>4680115883161</v>
      </c>
      <c r="E355" s="320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5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4"/>
      <c r="P355" s="334"/>
      <c r="Q355" s="334"/>
      <c r="R355" s="320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9">
        <v>4607091384345</v>
      </c>
      <c r="E356" s="320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3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4"/>
      <c r="P356" s="334"/>
      <c r="Q356" s="334"/>
      <c r="R356" s="320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9">
        <v>4680115883178</v>
      </c>
      <c r="E357" s="320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4"/>
      <c r="P357" s="334"/>
      <c r="Q357" s="334"/>
      <c r="R357" s="320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9">
        <v>4607091389531</v>
      </c>
      <c r="E358" s="320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5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4"/>
      <c r="P358" s="334"/>
      <c r="Q358" s="334"/>
      <c r="R358" s="320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9">
        <v>4680115883185</v>
      </c>
      <c r="E359" s="320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600" t="s">
        <v>514</v>
      </c>
      <c r="O359" s="334"/>
      <c r="P359" s="334"/>
      <c r="Q359" s="334"/>
      <c r="R359" s="320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8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9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13"/>
      <c r="Z360" s="313"/>
    </row>
    <row r="361" spans="1:53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7"/>
      <c r="M361" s="329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12">
        <f>IFERROR(SUM(V347:V359),"0")</f>
        <v>0</v>
      </c>
      <c r="W361" s="312">
        <f>IFERROR(SUM(W347:W359),"0")</f>
        <v>0</v>
      </c>
      <c r="X361" s="37"/>
      <c r="Y361" s="313"/>
      <c r="Z361" s="313"/>
    </row>
    <row r="362" spans="1:53" ht="14.25" customHeight="1" x14ac:dyDescent="0.25">
      <c r="A362" s="360" t="s">
        <v>68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9">
        <v>4607091389685</v>
      </c>
      <c r="E363" s="320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55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4"/>
      <c r="P363" s="334"/>
      <c r="Q363" s="334"/>
      <c r="R363" s="320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9">
        <v>4607091389654</v>
      </c>
      <c r="E364" s="320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4"/>
      <c r="P364" s="334"/>
      <c r="Q364" s="334"/>
      <c r="R364" s="320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9">
        <v>4607091384352</v>
      </c>
      <c r="E365" s="320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4"/>
      <c r="P365" s="334"/>
      <c r="Q365" s="334"/>
      <c r="R365" s="320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9">
        <v>4607091389661</v>
      </c>
      <c r="E366" s="320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6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4"/>
      <c r="P366" s="334"/>
      <c r="Q366" s="334"/>
      <c r="R366" s="320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8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9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7"/>
      <c r="M368" s="329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60" t="s">
        <v>215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9">
        <v>4680115881648</v>
      </c>
      <c r="E370" s="320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4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4"/>
      <c r="P370" s="334"/>
      <c r="Q370" s="334"/>
      <c r="R370" s="320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8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9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9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60" t="s">
        <v>81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9">
        <v>4680115884359</v>
      </c>
      <c r="E374" s="320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96" t="s">
        <v>529</v>
      </c>
      <c r="O374" s="334"/>
      <c r="P374" s="334"/>
      <c r="Q374" s="334"/>
      <c r="R374" s="320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9">
        <v>4680115884335</v>
      </c>
      <c r="E375" s="320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376" t="s">
        <v>534</v>
      </c>
      <c r="O375" s="334"/>
      <c r="P375" s="334"/>
      <c r="Q375" s="334"/>
      <c r="R375" s="320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9">
        <v>4680115884113</v>
      </c>
      <c r="E376" s="320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530" t="s">
        <v>537</v>
      </c>
      <c r="O376" s="334"/>
      <c r="P376" s="334"/>
      <c r="Q376" s="334"/>
      <c r="R376" s="320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9">
        <v>4680115884342</v>
      </c>
      <c r="E377" s="320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379" t="s">
        <v>540</v>
      </c>
      <c r="O377" s="334"/>
      <c r="P377" s="334"/>
      <c r="Q377" s="334"/>
      <c r="R377" s="320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8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9"/>
      <c r="N378" s="316" t="s">
        <v>66</v>
      </c>
      <c r="O378" s="317"/>
      <c r="P378" s="317"/>
      <c r="Q378" s="317"/>
      <c r="R378" s="317"/>
      <c r="S378" s="317"/>
      <c r="T378" s="318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7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9"/>
      <c r="N379" s="316" t="s">
        <v>66</v>
      </c>
      <c r="O379" s="317"/>
      <c r="P379" s="317"/>
      <c r="Q379" s="317"/>
      <c r="R379" s="317"/>
      <c r="S379" s="317"/>
      <c r="T379" s="318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60" t="s">
        <v>90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9">
        <v>4680115884090</v>
      </c>
      <c r="E381" s="320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626" t="s">
        <v>543</v>
      </c>
      <c r="O381" s="334"/>
      <c r="P381" s="334"/>
      <c r="Q381" s="334"/>
      <c r="R381" s="320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9">
        <v>4680115882997</v>
      </c>
      <c r="E382" s="320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467" t="s">
        <v>546</v>
      </c>
      <c r="O382" s="334"/>
      <c r="P382" s="334"/>
      <c r="Q382" s="334"/>
      <c r="R382" s="320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8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9"/>
      <c r="N383" s="316" t="s">
        <v>66</v>
      </c>
      <c r="O383" s="317"/>
      <c r="P383" s="317"/>
      <c r="Q383" s="317"/>
      <c r="R383" s="317"/>
      <c r="S383" s="317"/>
      <c r="T383" s="318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29"/>
      <c r="N384" s="316" t="s">
        <v>66</v>
      </c>
      <c r="O384" s="317"/>
      <c r="P384" s="317"/>
      <c r="Q384" s="317"/>
      <c r="R384" s="317"/>
      <c r="S384" s="317"/>
      <c r="T384" s="318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26" t="s">
        <v>547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5"/>
      <c r="Z385" s="305"/>
    </row>
    <row r="386" spans="1:53" ht="14.25" customHeight="1" x14ac:dyDescent="0.25">
      <c r="A386" s="360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9">
        <v>4607091389388</v>
      </c>
      <c r="E387" s="320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4"/>
      <c r="P387" s="334"/>
      <c r="Q387" s="334"/>
      <c r="R387" s="320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9">
        <v>4607091389364</v>
      </c>
      <c r="E388" s="320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4"/>
      <c r="P388" s="334"/>
      <c r="Q388" s="334"/>
      <c r="R388" s="320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8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9"/>
      <c r="N389" s="316" t="s">
        <v>66</v>
      </c>
      <c r="O389" s="317"/>
      <c r="P389" s="317"/>
      <c r="Q389" s="317"/>
      <c r="R389" s="317"/>
      <c r="S389" s="317"/>
      <c r="T389" s="318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9"/>
      <c r="N390" s="316" t="s">
        <v>66</v>
      </c>
      <c r="O390" s="317"/>
      <c r="P390" s="317"/>
      <c r="Q390" s="317"/>
      <c r="R390" s="317"/>
      <c r="S390" s="317"/>
      <c r="T390" s="318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60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9">
        <v>4607091389739</v>
      </c>
      <c r="E392" s="320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4"/>
      <c r="P392" s="334"/>
      <c r="Q392" s="334"/>
      <c r="R392" s="320"/>
      <c r="S392" s="34"/>
      <c r="T392" s="34"/>
      <c r="U392" s="35" t="s">
        <v>65</v>
      </c>
      <c r="V392" s="310">
        <v>0</v>
      </c>
      <c r="W392" s="311">
        <f t="shared" ref="W392:W398" si="17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9">
        <v>4680115883048</v>
      </c>
      <c r="E393" s="320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4"/>
      <c r="P393" s="334"/>
      <c r="Q393" s="334"/>
      <c r="R393" s="320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9">
        <v>4607091389425</v>
      </c>
      <c r="E394" s="320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5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4"/>
      <c r="P394" s="334"/>
      <c r="Q394" s="334"/>
      <c r="R394" s="320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9">
        <v>4680115882911</v>
      </c>
      <c r="E395" s="320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646" t="s">
        <v>560</v>
      </c>
      <c r="O395" s="334"/>
      <c r="P395" s="334"/>
      <c r="Q395" s="334"/>
      <c r="R395" s="320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9">
        <v>4680115880771</v>
      </c>
      <c r="E396" s="320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4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4"/>
      <c r="P396" s="334"/>
      <c r="Q396" s="334"/>
      <c r="R396" s="320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9">
        <v>4607091389500</v>
      </c>
      <c r="E397" s="320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4"/>
      <c r="P397" s="334"/>
      <c r="Q397" s="334"/>
      <c r="R397" s="320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9">
        <v>4680115881983</v>
      </c>
      <c r="E398" s="320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43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4"/>
      <c r="P398" s="334"/>
      <c r="Q398" s="334"/>
      <c r="R398" s="320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8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9"/>
      <c r="N399" s="316" t="s">
        <v>66</v>
      </c>
      <c r="O399" s="317"/>
      <c r="P399" s="317"/>
      <c r="Q399" s="317"/>
      <c r="R399" s="317"/>
      <c r="S399" s="317"/>
      <c r="T399" s="318"/>
      <c r="U399" s="37" t="s">
        <v>67</v>
      </c>
      <c r="V399" s="312">
        <f>IFERROR(V392/H392,"0")+IFERROR(V393/H393,"0")+IFERROR(V394/H394,"0")+IFERROR(V395/H395,"0")+IFERROR(V396/H396,"0")+IFERROR(V397/H397,"0")+IFERROR(V398/H398,"0")</f>
        <v>0</v>
      </c>
      <c r="W399" s="312">
        <f>IFERROR(W392/H392,"0")+IFERROR(W393/H393,"0")+IFERROR(W394/H394,"0")+IFERROR(W395/H395,"0")+IFERROR(W396/H396,"0")+IFERROR(W397/H397,"0")+IFERROR(W398/H398,"0")</f>
        <v>0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3"/>
      <c r="Z399" s="313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9"/>
      <c r="N400" s="316" t="s">
        <v>66</v>
      </c>
      <c r="O400" s="317"/>
      <c r="P400" s="317"/>
      <c r="Q400" s="317"/>
      <c r="R400" s="317"/>
      <c r="S400" s="317"/>
      <c r="T400" s="318"/>
      <c r="U400" s="37" t="s">
        <v>65</v>
      </c>
      <c r="V400" s="312">
        <f>IFERROR(SUM(V392:V398),"0")</f>
        <v>0</v>
      </c>
      <c r="W400" s="312">
        <f>IFERROR(SUM(W392:W398),"0")</f>
        <v>0</v>
      </c>
      <c r="X400" s="37"/>
      <c r="Y400" s="313"/>
      <c r="Z400" s="313"/>
    </row>
    <row r="401" spans="1:53" ht="14.25" customHeight="1" x14ac:dyDescent="0.25">
      <c r="A401" s="360" t="s">
        <v>90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9">
        <v>4680115882980</v>
      </c>
      <c r="E402" s="320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57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4"/>
      <c r="P402" s="334"/>
      <c r="Q402" s="334"/>
      <c r="R402" s="320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8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9"/>
      <c r="N403" s="316" t="s">
        <v>66</v>
      </c>
      <c r="O403" s="317"/>
      <c r="P403" s="317"/>
      <c r="Q403" s="317"/>
      <c r="R403" s="317"/>
      <c r="S403" s="317"/>
      <c r="T403" s="318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9"/>
      <c r="N404" s="316" t="s">
        <v>66</v>
      </c>
      <c r="O404" s="317"/>
      <c r="P404" s="317"/>
      <c r="Q404" s="317"/>
      <c r="R404" s="317"/>
      <c r="S404" s="317"/>
      <c r="T404" s="318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72" t="s">
        <v>569</v>
      </c>
      <c r="B405" s="373"/>
      <c r="C405" s="373"/>
      <c r="D405" s="373"/>
      <c r="E405" s="373"/>
      <c r="F405" s="373"/>
      <c r="G405" s="373"/>
      <c r="H405" s="373"/>
      <c r="I405" s="373"/>
      <c r="J405" s="373"/>
      <c r="K405" s="373"/>
      <c r="L405" s="373"/>
      <c r="M405" s="373"/>
      <c r="N405" s="373"/>
      <c r="O405" s="373"/>
      <c r="P405" s="373"/>
      <c r="Q405" s="373"/>
      <c r="R405" s="373"/>
      <c r="S405" s="373"/>
      <c r="T405" s="373"/>
      <c r="U405" s="373"/>
      <c r="V405" s="373"/>
      <c r="W405" s="373"/>
      <c r="X405" s="373"/>
      <c r="Y405" s="48"/>
      <c r="Z405" s="48"/>
    </row>
    <row r="406" spans="1:53" ht="16.5" customHeight="1" x14ac:dyDescent="0.25">
      <c r="A406" s="326" t="s">
        <v>569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05"/>
      <c r="Z406" s="305"/>
    </row>
    <row r="407" spans="1:53" ht="14.25" customHeight="1" x14ac:dyDescent="0.25">
      <c r="A407" s="360" t="s">
        <v>103</v>
      </c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9">
        <v>4607091389067</v>
      </c>
      <c r="E408" s="320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4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4"/>
      <c r="P408" s="334"/>
      <c r="Q408" s="334"/>
      <c r="R408" s="320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9">
        <v>4607091383522</v>
      </c>
      <c r="E409" s="320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61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4"/>
      <c r="P409" s="334"/>
      <c r="Q409" s="334"/>
      <c r="R409" s="320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9">
        <v>4607091384437</v>
      </c>
      <c r="E410" s="320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4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4"/>
      <c r="P410" s="334"/>
      <c r="Q410" s="334"/>
      <c r="R410" s="320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9">
        <v>4607091389104</v>
      </c>
      <c r="E411" s="320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4"/>
      <c r="P411" s="334"/>
      <c r="Q411" s="334"/>
      <c r="R411" s="320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9">
        <v>4680115880603</v>
      </c>
      <c r="E412" s="320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58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4"/>
      <c r="P412" s="334"/>
      <c r="Q412" s="334"/>
      <c r="R412" s="320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9">
        <v>4607091389999</v>
      </c>
      <c r="E413" s="320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4"/>
      <c r="P413" s="334"/>
      <c r="Q413" s="334"/>
      <c r="R413" s="320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9">
        <v>4680115882782</v>
      </c>
      <c r="E414" s="320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44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4"/>
      <c r="P414" s="334"/>
      <c r="Q414" s="334"/>
      <c r="R414" s="320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9">
        <v>4607091389098</v>
      </c>
      <c r="E415" s="320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4"/>
      <c r="P415" s="334"/>
      <c r="Q415" s="334"/>
      <c r="R415" s="320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9">
        <v>4607091389982</v>
      </c>
      <c r="E416" s="320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4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4"/>
      <c r="P416" s="334"/>
      <c r="Q416" s="334"/>
      <c r="R416" s="320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8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9"/>
      <c r="N417" s="316" t="s">
        <v>66</v>
      </c>
      <c r="O417" s="317"/>
      <c r="P417" s="317"/>
      <c r="Q417" s="317"/>
      <c r="R417" s="317"/>
      <c r="S417" s="317"/>
      <c r="T417" s="318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9"/>
      <c r="N418" s="316" t="s">
        <v>66</v>
      </c>
      <c r="O418" s="317"/>
      <c r="P418" s="317"/>
      <c r="Q418" s="317"/>
      <c r="R418" s="317"/>
      <c r="S418" s="317"/>
      <c r="T418" s="318"/>
      <c r="U418" s="37" t="s">
        <v>65</v>
      </c>
      <c r="V418" s="312">
        <f>IFERROR(SUM(V408:V416),"0")</f>
        <v>0</v>
      </c>
      <c r="W418" s="312">
        <f>IFERROR(SUM(W408:W416),"0")</f>
        <v>0</v>
      </c>
      <c r="X418" s="37"/>
      <c r="Y418" s="313"/>
      <c r="Z418" s="313"/>
    </row>
    <row r="419" spans="1:53" ht="14.25" customHeight="1" x14ac:dyDescent="0.25">
      <c r="A419" s="360" t="s">
        <v>95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9">
        <v>4607091388930</v>
      </c>
      <c r="E420" s="320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4"/>
      <c r="P420" s="334"/>
      <c r="Q420" s="334"/>
      <c r="R420" s="320"/>
      <c r="S420" s="34"/>
      <c r="T420" s="34"/>
      <c r="U420" s="35" t="s">
        <v>65</v>
      </c>
      <c r="V420" s="310">
        <v>1000</v>
      </c>
      <c r="W420" s="311">
        <f>IFERROR(IF(V420="",0,CEILING((V420/$H420),1)*$H420),"")</f>
        <v>1003.2</v>
      </c>
      <c r="X420" s="36">
        <f>IFERROR(IF(W420=0,"",ROUNDUP(W420/H420,0)*0.01196),"")</f>
        <v>2.2724000000000002</v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9">
        <v>4680115880054</v>
      </c>
      <c r="E421" s="320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4"/>
      <c r="P421" s="334"/>
      <c r="Q421" s="334"/>
      <c r="R421" s="320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8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9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12">
        <f>IFERROR(V420/H420,"0")+IFERROR(V421/H421,"0")</f>
        <v>189.39393939393938</v>
      </c>
      <c r="W422" s="312">
        <f>IFERROR(W420/H420,"0")+IFERROR(W421/H421,"0")</f>
        <v>190</v>
      </c>
      <c r="X422" s="312">
        <f>IFERROR(IF(X420="",0,X420),"0")+IFERROR(IF(X421="",0,X421),"0")</f>
        <v>2.2724000000000002</v>
      </c>
      <c r="Y422" s="313"/>
      <c r="Z422" s="313"/>
    </row>
    <row r="423" spans="1:53" x14ac:dyDescent="0.2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9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12">
        <f>IFERROR(SUM(V420:V421),"0")</f>
        <v>1000</v>
      </c>
      <c r="W423" s="312">
        <f>IFERROR(SUM(W420:W421),"0")</f>
        <v>1003.2</v>
      </c>
      <c r="X423" s="37"/>
      <c r="Y423" s="313"/>
      <c r="Z423" s="313"/>
    </row>
    <row r="424" spans="1:53" ht="14.25" customHeight="1" x14ac:dyDescent="0.25">
      <c r="A424" s="360" t="s">
        <v>60</v>
      </c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9">
        <v>4680115883116</v>
      </c>
      <c r="E425" s="320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4"/>
      <c r="P425" s="334"/>
      <c r="Q425" s="334"/>
      <c r="R425" s="320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9">
        <v>4680115883093</v>
      </c>
      <c r="E426" s="320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5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4"/>
      <c r="P426" s="334"/>
      <c r="Q426" s="334"/>
      <c r="R426" s="320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9">
        <v>4680115883109</v>
      </c>
      <c r="E427" s="320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5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4"/>
      <c r="P427" s="334"/>
      <c r="Q427" s="334"/>
      <c r="R427" s="320"/>
      <c r="S427" s="34"/>
      <c r="T427" s="34"/>
      <c r="U427" s="35" t="s">
        <v>65</v>
      </c>
      <c r="V427" s="310">
        <v>160</v>
      </c>
      <c r="W427" s="311">
        <f t="shared" si="19"/>
        <v>163.68</v>
      </c>
      <c r="X427" s="36">
        <f>IFERROR(IF(W427=0,"",ROUNDUP(W427/H427,0)*0.01196),"")</f>
        <v>0.37075999999999998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9">
        <v>4680115882072</v>
      </c>
      <c r="E428" s="320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552" t="s">
        <v>600</v>
      </c>
      <c r="O428" s="334"/>
      <c r="P428" s="334"/>
      <c r="Q428" s="334"/>
      <c r="R428" s="320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9">
        <v>4680115882102</v>
      </c>
      <c r="E429" s="320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616" t="s">
        <v>603</v>
      </c>
      <c r="O429" s="334"/>
      <c r="P429" s="334"/>
      <c r="Q429" s="334"/>
      <c r="R429" s="320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9">
        <v>4680115882096</v>
      </c>
      <c r="E430" s="320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402" t="s">
        <v>606</v>
      </c>
      <c r="O430" s="334"/>
      <c r="P430" s="334"/>
      <c r="Q430" s="334"/>
      <c r="R430" s="320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8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9"/>
      <c r="N431" s="316" t="s">
        <v>66</v>
      </c>
      <c r="O431" s="317"/>
      <c r="P431" s="317"/>
      <c r="Q431" s="317"/>
      <c r="R431" s="317"/>
      <c r="S431" s="317"/>
      <c r="T431" s="318"/>
      <c r="U431" s="37" t="s">
        <v>67</v>
      </c>
      <c r="V431" s="312">
        <f>IFERROR(V425/H425,"0")+IFERROR(V426/H426,"0")+IFERROR(V427/H427,"0")+IFERROR(V428/H428,"0")+IFERROR(V429/H429,"0")+IFERROR(V430/H430,"0")</f>
        <v>30.303030303030301</v>
      </c>
      <c r="W431" s="312">
        <f>IFERROR(W425/H425,"0")+IFERROR(W426/H426,"0")+IFERROR(W427/H427,"0")+IFERROR(W428/H428,"0")+IFERROR(W429/H429,"0")+IFERROR(W430/H430,"0")</f>
        <v>31</v>
      </c>
      <c r="X431" s="312">
        <f>IFERROR(IF(X425="",0,X425),"0")+IFERROR(IF(X426="",0,X426),"0")+IFERROR(IF(X427="",0,X427),"0")+IFERROR(IF(X428="",0,X428),"0")+IFERROR(IF(X429="",0,X429),"0")+IFERROR(IF(X430="",0,X430),"0")</f>
        <v>0.37075999999999998</v>
      </c>
      <c r="Y431" s="313"/>
      <c r="Z431" s="313"/>
    </row>
    <row r="432" spans="1:53" x14ac:dyDescent="0.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9"/>
      <c r="N432" s="316" t="s">
        <v>66</v>
      </c>
      <c r="O432" s="317"/>
      <c r="P432" s="317"/>
      <c r="Q432" s="317"/>
      <c r="R432" s="317"/>
      <c r="S432" s="317"/>
      <c r="T432" s="318"/>
      <c r="U432" s="37" t="s">
        <v>65</v>
      </c>
      <c r="V432" s="312">
        <f>IFERROR(SUM(V425:V430),"0")</f>
        <v>160</v>
      </c>
      <c r="W432" s="312">
        <f>IFERROR(SUM(W425:W430),"0")</f>
        <v>163.68</v>
      </c>
      <c r="X432" s="37"/>
      <c r="Y432" s="313"/>
      <c r="Z432" s="313"/>
    </row>
    <row r="433" spans="1:53" ht="14.25" customHeight="1" x14ac:dyDescent="0.25">
      <c r="A433" s="360" t="s">
        <v>68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9">
        <v>4607091383409</v>
      </c>
      <c r="E434" s="320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5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4"/>
      <c r="P434" s="334"/>
      <c r="Q434" s="334"/>
      <c r="R434" s="320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9">
        <v>4607091383416</v>
      </c>
      <c r="E435" s="320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3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4"/>
      <c r="P435" s="334"/>
      <c r="Q435" s="334"/>
      <c r="R435" s="320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8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9"/>
      <c r="N436" s="316" t="s">
        <v>66</v>
      </c>
      <c r="O436" s="317"/>
      <c r="P436" s="317"/>
      <c r="Q436" s="317"/>
      <c r="R436" s="317"/>
      <c r="S436" s="317"/>
      <c r="T436" s="318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9"/>
      <c r="N437" s="316" t="s">
        <v>66</v>
      </c>
      <c r="O437" s="317"/>
      <c r="P437" s="317"/>
      <c r="Q437" s="317"/>
      <c r="R437" s="317"/>
      <c r="S437" s="317"/>
      <c r="T437" s="318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72" t="s">
        <v>611</v>
      </c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  <c r="U438" s="373"/>
      <c r="V438" s="373"/>
      <c r="W438" s="373"/>
      <c r="X438" s="373"/>
      <c r="Y438" s="48"/>
      <c r="Z438" s="48"/>
    </row>
    <row r="439" spans="1:53" ht="16.5" customHeight="1" x14ac:dyDescent="0.25">
      <c r="A439" s="326" t="s">
        <v>612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05"/>
      <c r="Z439" s="305"/>
    </row>
    <row r="440" spans="1:53" ht="14.25" customHeight="1" x14ac:dyDescent="0.25">
      <c r="A440" s="360" t="s">
        <v>103</v>
      </c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9">
        <v>4640242180441</v>
      </c>
      <c r="E441" s="320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365" t="s">
        <v>615</v>
      </c>
      <c r="O441" s="334"/>
      <c r="P441" s="334"/>
      <c r="Q441" s="334"/>
      <c r="R441" s="320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9">
        <v>4640242180564</v>
      </c>
      <c r="E442" s="320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428" t="s">
        <v>618</v>
      </c>
      <c r="O442" s="334"/>
      <c r="P442" s="334"/>
      <c r="Q442" s="334"/>
      <c r="R442" s="320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8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9"/>
      <c r="N443" s="316" t="s">
        <v>66</v>
      </c>
      <c r="O443" s="317"/>
      <c r="P443" s="317"/>
      <c r="Q443" s="317"/>
      <c r="R443" s="317"/>
      <c r="S443" s="317"/>
      <c r="T443" s="318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9"/>
      <c r="N444" s="316" t="s">
        <v>66</v>
      </c>
      <c r="O444" s="317"/>
      <c r="P444" s="317"/>
      <c r="Q444" s="317"/>
      <c r="R444" s="317"/>
      <c r="S444" s="317"/>
      <c r="T444" s="318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60" t="s">
        <v>95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9">
        <v>4640242180526</v>
      </c>
      <c r="E446" s="320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476" t="s">
        <v>621</v>
      </c>
      <c r="O446" s="334"/>
      <c r="P446" s="334"/>
      <c r="Q446" s="334"/>
      <c r="R446" s="320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9">
        <v>4640242180519</v>
      </c>
      <c r="E447" s="320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532" t="s">
        <v>624</v>
      </c>
      <c r="O447" s="334"/>
      <c r="P447" s="334"/>
      <c r="Q447" s="334"/>
      <c r="R447" s="320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8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9"/>
      <c r="N448" s="316" t="s">
        <v>66</v>
      </c>
      <c r="O448" s="317"/>
      <c r="P448" s="317"/>
      <c r="Q448" s="317"/>
      <c r="R448" s="317"/>
      <c r="S448" s="317"/>
      <c r="T448" s="318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7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9"/>
      <c r="N449" s="316" t="s">
        <v>66</v>
      </c>
      <c r="O449" s="317"/>
      <c r="P449" s="317"/>
      <c r="Q449" s="317"/>
      <c r="R449" s="317"/>
      <c r="S449" s="317"/>
      <c r="T449" s="318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60" t="s">
        <v>60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9">
        <v>4640242180816</v>
      </c>
      <c r="E451" s="320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491" t="s">
        <v>627</v>
      </c>
      <c r="O451" s="334"/>
      <c r="P451" s="334"/>
      <c r="Q451" s="334"/>
      <c r="R451" s="320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9">
        <v>4640242180595</v>
      </c>
      <c r="E452" s="320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508" t="s">
        <v>630</v>
      </c>
      <c r="O452" s="334"/>
      <c r="P452" s="334"/>
      <c r="Q452" s="334"/>
      <c r="R452" s="320"/>
      <c r="S452" s="34"/>
      <c r="T452" s="34"/>
      <c r="U452" s="35" t="s">
        <v>65</v>
      </c>
      <c r="V452" s="310">
        <v>0</v>
      </c>
      <c r="W452" s="311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9" t="s">
        <v>1</v>
      </c>
    </row>
    <row r="453" spans="1:53" x14ac:dyDescent="0.2">
      <c r="A453" s="328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9"/>
      <c r="N453" s="316" t="s">
        <v>66</v>
      </c>
      <c r="O453" s="317"/>
      <c r="P453" s="317"/>
      <c r="Q453" s="317"/>
      <c r="R453" s="317"/>
      <c r="S453" s="317"/>
      <c r="T453" s="318"/>
      <c r="U453" s="37" t="s">
        <v>67</v>
      </c>
      <c r="V453" s="312">
        <f>IFERROR(V451/H451,"0")+IFERROR(V452/H452,"0")</f>
        <v>0</v>
      </c>
      <c r="W453" s="312">
        <f>IFERROR(W451/H451,"0")+IFERROR(W452/H452,"0")</f>
        <v>0</v>
      </c>
      <c r="X453" s="312">
        <f>IFERROR(IF(X451="",0,X451),"0")+IFERROR(IF(X452="",0,X452),"0")</f>
        <v>0</v>
      </c>
      <c r="Y453" s="313"/>
      <c r="Z453" s="313"/>
    </row>
    <row r="454" spans="1:53" x14ac:dyDescent="0.2">
      <c r="A454" s="327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9"/>
      <c r="N454" s="316" t="s">
        <v>66</v>
      </c>
      <c r="O454" s="317"/>
      <c r="P454" s="317"/>
      <c r="Q454" s="317"/>
      <c r="R454" s="317"/>
      <c r="S454" s="317"/>
      <c r="T454" s="318"/>
      <c r="U454" s="37" t="s">
        <v>65</v>
      </c>
      <c r="V454" s="312">
        <f>IFERROR(SUM(V451:V452),"0")</f>
        <v>0</v>
      </c>
      <c r="W454" s="312">
        <f>IFERROR(SUM(W451:W452),"0")</f>
        <v>0</v>
      </c>
      <c r="X454" s="37"/>
      <c r="Y454" s="313"/>
      <c r="Z454" s="313"/>
    </row>
    <row r="455" spans="1:53" ht="14.25" customHeight="1" x14ac:dyDescent="0.25">
      <c r="A455" s="360" t="s">
        <v>68</v>
      </c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9">
        <v>4640242180540</v>
      </c>
      <c r="E456" s="320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510" t="s">
        <v>633</v>
      </c>
      <c r="O456" s="334"/>
      <c r="P456" s="334"/>
      <c r="Q456" s="334"/>
      <c r="R456" s="320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9">
        <v>4640242180557</v>
      </c>
      <c r="E457" s="320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636" t="s">
        <v>636</v>
      </c>
      <c r="O457" s="334"/>
      <c r="P457" s="334"/>
      <c r="Q457" s="334"/>
      <c r="R457" s="320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8"/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9"/>
      <c r="N458" s="316" t="s">
        <v>66</v>
      </c>
      <c r="O458" s="317"/>
      <c r="P458" s="317"/>
      <c r="Q458" s="317"/>
      <c r="R458" s="317"/>
      <c r="S458" s="317"/>
      <c r="T458" s="318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7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9"/>
      <c r="N459" s="316" t="s">
        <v>66</v>
      </c>
      <c r="O459" s="317"/>
      <c r="P459" s="317"/>
      <c r="Q459" s="317"/>
      <c r="R459" s="317"/>
      <c r="S459" s="317"/>
      <c r="T459" s="318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26" t="s">
        <v>637</v>
      </c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05"/>
      <c r="Z460" s="305"/>
    </row>
    <row r="461" spans="1:53" ht="14.25" customHeight="1" x14ac:dyDescent="0.25">
      <c r="A461" s="360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9">
        <v>4680115880870</v>
      </c>
      <c r="E462" s="320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4"/>
      <c r="P462" s="334"/>
      <c r="Q462" s="334"/>
      <c r="R462" s="320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8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9"/>
      <c r="N463" s="316" t="s">
        <v>66</v>
      </c>
      <c r="O463" s="317"/>
      <c r="P463" s="317"/>
      <c r="Q463" s="317"/>
      <c r="R463" s="317"/>
      <c r="S463" s="317"/>
      <c r="T463" s="318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9"/>
      <c r="N464" s="316" t="s">
        <v>66</v>
      </c>
      <c r="O464" s="317"/>
      <c r="P464" s="317"/>
      <c r="Q464" s="317"/>
      <c r="R464" s="317"/>
      <c r="S464" s="317"/>
      <c r="T464" s="318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433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48"/>
      <c r="N465" s="354" t="s">
        <v>640</v>
      </c>
      <c r="O465" s="355"/>
      <c r="P465" s="355"/>
      <c r="Q465" s="355"/>
      <c r="R465" s="355"/>
      <c r="S465" s="355"/>
      <c r="T465" s="356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15100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15131.28</v>
      </c>
      <c r="X465" s="37"/>
      <c r="Y465" s="313"/>
      <c r="Z465" s="313"/>
    </row>
    <row r="466" spans="1:29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48"/>
      <c r="N466" s="354" t="s">
        <v>641</v>
      </c>
      <c r="O466" s="355"/>
      <c r="P466" s="355"/>
      <c r="Q466" s="355"/>
      <c r="R466" s="355"/>
      <c r="S466" s="355"/>
      <c r="T466" s="356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15647.570909090909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15680.28</v>
      </c>
      <c r="X466" s="37"/>
      <c r="Y466" s="313"/>
      <c r="Z466" s="313"/>
    </row>
    <row r="467" spans="1:29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48"/>
      <c r="N467" s="354" t="s">
        <v>642</v>
      </c>
      <c r="O467" s="355"/>
      <c r="P467" s="355"/>
      <c r="Q467" s="355"/>
      <c r="R467" s="355"/>
      <c r="S467" s="355"/>
      <c r="T467" s="356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22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22</v>
      </c>
      <c r="X467" s="37"/>
      <c r="Y467" s="313"/>
      <c r="Z467" s="313"/>
    </row>
    <row r="468" spans="1:29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48"/>
      <c r="N468" s="354" t="s">
        <v>644</v>
      </c>
      <c r="O468" s="355"/>
      <c r="P468" s="355"/>
      <c r="Q468" s="355"/>
      <c r="R468" s="355"/>
      <c r="S468" s="355"/>
      <c r="T468" s="356"/>
      <c r="U468" s="37" t="s">
        <v>65</v>
      </c>
      <c r="V468" s="312">
        <f>GrossWeightTotal+PalletQtyTotal*25</f>
        <v>16197.570909090909</v>
      </c>
      <c r="W468" s="312">
        <f>GrossWeightTotalR+PalletQtyTotalR*25</f>
        <v>16230.28</v>
      </c>
      <c r="X468" s="37"/>
      <c r="Y468" s="313"/>
      <c r="Z468" s="313"/>
    </row>
    <row r="469" spans="1:29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48"/>
      <c r="N469" s="354" t="s">
        <v>645</v>
      </c>
      <c r="O469" s="355"/>
      <c r="P469" s="355"/>
      <c r="Q469" s="355"/>
      <c r="R469" s="355"/>
      <c r="S469" s="355"/>
      <c r="T469" s="356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1195.6969696969697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1199</v>
      </c>
      <c r="X469" s="37"/>
      <c r="Y469" s="313"/>
      <c r="Z469" s="313"/>
    </row>
    <row r="470" spans="1:29" ht="14.25" customHeight="1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48"/>
      <c r="N470" s="354" t="s">
        <v>646</v>
      </c>
      <c r="O470" s="355"/>
      <c r="P470" s="355"/>
      <c r="Q470" s="355"/>
      <c r="R470" s="355"/>
      <c r="S470" s="355"/>
      <c r="T470" s="356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23.914660000000001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7" t="s">
        <v>59</v>
      </c>
      <c r="C472" s="341" t="s">
        <v>93</v>
      </c>
      <c r="D472" s="343"/>
      <c r="E472" s="343"/>
      <c r="F472" s="344"/>
      <c r="G472" s="341" t="s">
        <v>236</v>
      </c>
      <c r="H472" s="343"/>
      <c r="I472" s="343"/>
      <c r="J472" s="343"/>
      <c r="K472" s="343"/>
      <c r="L472" s="343"/>
      <c r="M472" s="344"/>
      <c r="N472" s="341" t="s">
        <v>432</v>
      </c>
      <c r="O472" s="344"/>
      <c r="P472" s="341" t="s">
        <v>482</v>
      </c>
      <c r="Q472" s="344"/>
      <c r="R472" s="307" t="s">
        <v>569</v>
      </c>
      <c r="S472" s="341" t="s">
        <v>611</v>
      </c>
      <c r="T472" s="344"/>
      <c r="U472" s="308"/>
      <c r="Z472" s="52"/>
      <c r="AC472" s="308"/>
    </row>
    <row r="473" spans="1:29" ht="14.25" customHeight="1" thickTop="1" x14ac:dyDescent="0.2">
      <c r="A473" s="575" t="s">
        <v>649</v>
      </c>
      <c r="B473" s="341" t="s">
        <v>59</v>
      </c>
      <c r="C473" s="341" t="s">
        <v>94</v>
      </c>
      <c r="D473" s="341" t="s">
        <v>102</v>
      </c>
      <c r="E473" s="341" t="s">
        <v>93</v>
      </c>
      <c r="F473" s="341" t="s">
        <v>228</v>
      </c>
      <c r="G473" s="341" t="s">
        <v>237</v>
      </c>
      <c r="H473" s="341" t="s">
        <v>244</v>
      </c>
      <c r="I473" s="341" t="s">
        <v>261</v>
      </c>
      <c r="J473" s="341" t="s">
        <v>321</v>
      </c>
      <c r="K473" s="308"/>
      <c r="L473" s="341" t="s">
        <v>403</v>
      </c>
      <c r="M473" s="341" t="s">
        <v>421</v>
      </c>
      <c r="N473" s="341" t="s">
        <v>433</v>
      </c>
      <c r="O473" s="341" t="s">
        <v>459</v>
      </c>
      <c r="P473" s="341" t="s">
        <v>483</v>
      </c>
      <c r="Q473" s="341" t="s">
        <v>547</v>
      </c>
      <c r="R473" s="341" t="s">
        <v>569</v>
      </c>
      <c r="S473" s="341" t="s">
        <v>612</v>
      </c>
      <c r="T473" s="341" t="s">
        <v>637</v>
      </c>
      <c r="U473" s="308"/>
      <c r="Z473" s="52"/>
      <c r="AC473" s="308"/>
    </row>
    <row r="474" spans="1:29" ht="13.5" customHeight="1" thickBot="1" x14ac:dyDescent="0.25">
      <c r="A474" s="576"/>
      <c r="B474" s="342"/>
      <c r="C474" s="342"/>
      <c r="D474" s="342"/>
      <c r="E474" s="342"/>
      <c r="F474" s="342"/>
      <c r="G474" s="342"/>
      <c r="H474" s="342"/>
      <c r="I474" s="342"/>
      <c r="J474" s="342"/>
      <c r="K474" s="308"/>
      <c r="L474" s="342"/>
      <c r="M474" s="342"/>
      <c r="N474" s="342"/>
      <c r="O474" s="342"/>
      <c r="P474" s="342"/>
      <c r="Q474" s="342"/>
      <c r="R474" s="342"/>
      <c r="S474" s="342"/>
      <c r="T474" s="342"/>
      <c r="U474" s="308"/>
      <c r="Z474" s="52"/>
      <c r="AC474" s="308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1209.6000000000001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5" s="308"/>
      <c r="L475" s="46">
        <f>IFERROR(W256*1,"0")+IFERROR(W257*1,"0")+IFERROR(W258*1,"0")+IFERROR(W259*1,"0")+IFERROR(W260*1,"0")+IFERROR(W261*1,"0")+IFERROR(W262*1,"0")+IFERROR(W266*1,"0")+IFERROR(W267*1,"0")</f>
        <v>604.80000000000007</v>
      </c>
      <c r="M475" s="46">
        <f>IFERROR(W272*1,"0")+IFERROR(W276*1,"0")+IFERROR(W277*1,"0")+IFERROR(W281*1,"0")+IFERROR(W285*1,"0")</f>
        <v>0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12150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46">
        <f>IFERROR(W387*1,"0")+IFERROR(W388*1,"0")+IFERROR(W392*1,"0")+IFERROR(W393*1,"0")+IFERROR(W394*1,"0")+IFERROR(W395*1,"0")+IFERROR(W396*1,"0")+IFERROR(W397*1,"0")+IFERROR(W398*1,"0")+IFERROR(W402*1,"0")</f>
        <v>0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1166.8800000000001</v>
      </c>
      <c r="S475" s="46">
        <f>IFERROR(W441*1,"0")+IFERROR(W442*1,"0")+IFERROR(W446*1,"0")+IFERROR(W447*1,"0")+IFERROR(W451*1,"0")+IFERROR(W452*1,"0")+IFERROR(W456*1,"0")+IFERROR(W457*1,"0")</f>
        <v>0</v>
      </c>
      <c r="T475" s="46">
        <f>IFERROR(W462*1,"0")</f>
        <v>0</v>
      </c>
      <c r="U475" s="308"/>
      <c r="Z475" s="52"/>
      <c r="AC475" s="308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97:R97"/>
    <mergeCell ref="N395:R395"/>
    <mergeCell ref="D267:E267"/>
    <mergeCell ref="A385:X385"/>
    <mergeCell ref="H9:I9"/>
    <mergeCell ref="A369:X369"/>
    <mergeCell ref="N89:T89"/>
    <mergeCell ref="D281:E281"/>
    <mergeCell ref="N453:T453"/>
    <mergeCell ref="N267:R267"/>
    <mergeCell ref="D297:E297"/>
    <mergeCell ref="N93:R93"/>
    <mergeCell ref="D70:E70"/>
    <mergeCell ref="D78:E78"/>
    <mergeCell ref="A38:X38"/>
    <mergeCell ref="N28:R28"/>
    <mergeCell ref="D71:E71"/>
    <mergeCell ref="N115:T115"/>
    <mergeCell ref="N102:T102"/>
    <mergeCell ref="A431:M432"/>
    <mergeCell ref="N30:R30"/>
    <mergeCell ref="D98:E98"/>
    <mergeCell ref="D73:E73"/>
    <mergeCell ref="A275:X275"/>
    <mergeCell ref="N215:T215"/>
    <mergeCell ref="A340:X340"/>
    <mergeCell ref="N44:T44"/>
    <mergeCell ref="D126:E126"/>
    <mergeCell ref="N462:R462"/>
    <mergeCell ref="D312:E312"/>
    <mergeCell ref="A273:M274"/>
    <mergeCell ref="N366:R366"/>
    <mergeCell ref="N170:R170"/>
    <mergeCell ref="A129:M130"/>
    <mergeCell ref="N234:T234"/>
    <mergeCell ref="D426:E426"/>
    <mergeCell ref="D238:E238"/>
    <mergeCell ref="N262:R262"/>
    <mergeCell ref="D134:E134"/>
    <mergeCell ref="D376:E376"/>
    <mergeCell ref="A280:X280"/>
    <mergeCell ref="D205:E205"/>
    <mergeCell ref="A445:X445"/>
    <mergeCell ref="D363:E363"/>
    <mergeCell ref="N172:R172"/>
    <mergeCell ref="D357:E357"/>
    <mergeCell ref="N199:R199"/>
    <mergeCell ref="N392:R392"/>
    <mergeCell ref="N186:R186"/>
    <mergeCell ref="N457:R457"/>
    <mergeCell ref="D332:E332"/>
    <mergeCell ref="N400:T400"/>
    <mergeCell ref="H5:L5"/>
    <mergeCell ref="N409:R409"/>
    <mergeCell ref="N257:R257"/>
    <mergeCell ref="N448:T448"/>
    <mergeCell ref="L473:L474"/>
    <mergeCell ref="A383:M38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A286:M287"/>
    <mergeCell ref="N56:R56"/>
    <mergeCell ref="T10:U10"/>
    <mergeCell ref="A378:M379"/>
    <mergeCell ref="A440:X440"/>
    <mergeCell ref="D66:E66"/>
    <mergeCell ref="N381:R381"/>
    <mergeCell ref="N181:R181"/>
    <mergeCell ref="A439:X439"/>
    <mergeCell ref="D197:E197"/>
    <mergeCell ref="A433:X433"/>
    <mergeCell ref="N32:T32"/>
    <mergeCell ref="D351:E351"/>
    <mergeCell ref="N268:T268"/>
    <mergeCell ref="D411:E411"/>
    <mergeCell ref="A224:X224"/>
    <mergeCell ref="N147:R147"/>
    <mergeCell ref="W17:W18"/>
    <mergeCell ref="N161:T161"/>
    <mergeCell ref="N292:R292"/>
    <mergeCell ref="D31:E31"/>
    <mergeCell ref="N357:R357"/>
    <mergeCell ref="D329:E329"/>
    <mergeCell ref="N379:T379"/>
    <mergeCell ref="D229:E229"/>
    <mergeCell ref="D158:E158"/>
    <mergeCell ref="D77:E77"/>
    <mergeCell ref="N429:R429"/>
    <mergeCell ref="N300:T300"/>
    <mergeCell ref="D375:E375"/>
    <mergeCell ref="D108:E108"/>
    <mergeCell ref="N390:T390"/>
    <mergeCell ref="N389:T389"/>
    <mergeCell ref="N260:R260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07:R207"/>
    <mergeCell ref="N220:R220"/>
    <mergeCell ref="N413:R413"/>
    <mergeCell ref="D117:E117"/>
    <mergeCell ref="D92:E92"/>
    <mergeCell ref="D55:E55"/>
    <mergeCell ref="D30:E30"/>
    <mergeCell ref="D353:E353"/>
    <mergeCell ref="O6:P6"/>
    <mergeCell ref="N134:R134"/>
    <mergeCell ref="N365:R365"/>
    <mergeCell ref="N243:R243"/>
    <mergeCell ref="N221:R221"/>
    <mergeCell ref="N50:R50"/>
    <mergeCell ref="N2:U3"/>
    <mergeCell ref="A61:X61"/>
    <mergeCell ref="N394:R394"/>
    <mergeCell ref="BA17:BA18"/>
    <mergeCell ref="N123:T123"/>
    <mergeCell ref="D144:E144"/>
    <mergeCell ref="D442:E442"/>
    <mergeCell ref="A346:X346"/>
    <mergeCell ref="N113:R113"/>
    <mergeCell ref="D302:E302"/>
    <mergeCell ref="N173:R173"/>
    <mergeCell ref="D429:E429"/>
    <mergeCell ref="AA17:AC18"/>
    <mergeCell ref="N45:T45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G473:G474"/>
    <mergeCell ref="N100:R100"/>
    <mergeCell ref="A54:X54"/>
    <mergeCell ref="N94:R94"/>
    <mergeCell ref="N60:T60"/>
    <mergeCell ref="N336:R336"/>
    <mergeCell ref="A473:A474"/>
    <mergeCell ref="N187:T187"/>
    <mergeCell ref="D208:E208"/>
    <mergeCell ref="A217:X217"/>
    <mergeCell ref="N423:T423"/>
    <mergeCell ref="D366:E366"/>
    <mergeCell ref="N279:T279"/>
    <mergeCell ref="N422:T422"/>
    <mergeCell ref="N360:T360"/>
    <mergeCell ref="N216:T216"/>
    <mergeCell ref="A341:X341"/>
    <mergeCell ref="N127:R127"/>
    <mergeCell ref="N347:R347"/>
    <mergeCell ref="N345:T345"/>
    <mergeCell ref="N176:R176"/>
    <mergeCell ref="N412:R412"/>
    <mergeCell ref="N193:T193"/>
    <mergeCell ref="D214:E214"/>
    <mergeCell ref="N472:O472"/>
    <mergeCell ref="D67:E67"/>
    <mergeCell ref="P472:Q472"/>
    <mergeCell ref="D5:E5"/>
    <mergeCell ref="D303:E303"/>
    <mergeCell ref="D94:E94"/>
    <mergeCell ref="N371:T371"/>
    <mergeCell ref="N197:R197"/>
    <mergeCell ref="D69:E69"/>
    <mergeCell ref="A271:X271"/>
    <mergeCell ref="D8:L8"/>
    <mergeCell ref="D209:E209"/>
    <mergeCell ref="A91:X91"/>
    <mergeCell ref="N402:R402"/>
    <mergeCell ref="D147:E147"/>
    <mergeCell ref="A460:X460"/>
    <mergeCell ref="D87:E87"/>
    <mergeCell ref="D245:E245"/>
    <mergeCell ref="N352:R352"/>
    <mergeCell ref="N130:T130"/>
    <mergeCell ref="D382:E382"/>
    <mergeCell ref="N432:T432"/>
    <mergeCell ref="A391:X391"/>
    <mergeCell ref="A458:M459"/>
    <mergeCell ref="P473:P474"/>
    <mergeCell ref="N211:T211"/>
    <mergeCell ref="R473:R474"/>
    <mergeCell ref="D354:E354"/>
    <mergeCell ref="A114:M115"/>
    <mergeCell ref="O10:P10"/>
    <mergeCell ref="A399:M400"/>
    <mergeCell ref="D356:E356"/>
    <mergeCell ref="N342:R342"/>
    <mergeCell ref="A305:M306"/>
    <mergeCell ref="N75:R75"/>
    <mergeCell ref="A463:M464"/>
    <mergeCell ref="N114:T114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N39:R39"/>
    <mergeCell ref="N166:R166"/>
    <mergeCell ref="N188:T188"/>
    <mergeCell ref="D1:F1"/>
    <mergeCell ref="N282:T282"/>
    <mergeCell ref="N210:R210"/>
    <mergeCell ref="J17:J18"/>
    <mergeCell ref="D82:E82"/>
    <mergeCell ref="A328:X328"/>
    <mergeCell ref="A157:X157"/>
    <mergeCell ref="L17:L18"/>
    <mergeCell ref="A455:X455"/>
    <mergeCell ref="A333:M334"/>
    <mergeCell ref="A284:X284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N63:R63"/>
    <mergeCell ref="A453:M454"/>
    <mergeCell ref="N350:R350"/>
    <mergeCell ref="A248:X248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N99:R99"/>
    <mergeCell ref="D343:E343"/>
    <mergeCell ref="N74:R74"/>
    <mergeCell ref="N145:R145"/>
    <mergeCell ref="A339:X339"/>
    <mergeCell ref="D182:E182"/>
    <mergeCell ref="N163:R163"/>
    <mergeCell ref="D109:E109"/>
    <mergeCell ref="N101:R101"/>
    <mergeCell ref="N76:R76"/>
    <mergeCell ref="D409:E409"/>
    <mergeCell ref="T12:U12"/>
    <mergeCell ref="N51:T51"/>
    <mergeCell ref="D72:E72"/>
    <mergeCell ref="N122:T122"/>
    <mergeCell ref="A81:X81"/>
    <mergeCell ref="A323:X323"/>
    <mergeCell ref="N318:R318"/>
    <mergeCell ref="D421:E421"/>
    <mergeCell ref="A371:M372"/>
    <mergeCell ref="A289:X289"/>
    <mergeCell ref="A23:M24"/>
    <mergeCell ref="N278:T278"/>
    <mergeCell ref="D63:E63"/>
    <mergeCell ref="A360:M361"/>
    <mergeCell ref="A242:X242"/>
    <mergeCell ref="D27:E27"/>
    <mergeCell ref="N15:R16"/>
    <mergeCell ref="D325:E325"/>
    <mergeCell ref="D396:E396"/>
    <mergeCell ref="A62:X62"/>
    <mergeCell ref="N37:T37"/>
    <mergeCell ref="D106:E106"/>
    <mergeCell ref="D93:E93"/>
    <mergeCell ref="A44:M45"/>
    <mergeCell ref="O473:O474"/>
    <mergeCell ref="N78:R78"/>
    <mergeCell ref="Q473:Q474"/>
    <mergeCell ref="N376:R376"/>
    <mergeCell ref="N205:R205"/>
    <mergeCell ref="I473:I474"/>
    <mergeCell ref="N447:R447"/>
    <mergeCell ref="A344:M345"/>
    <mergeCell ref="D260:E260"/>
    <mergeCell ref="N411:R411"/>
    <mergeCell ref="N367:T367"/>
    <mergeCell ref="D388:E388"/>
    <mergeCell ref="N418:T418"/>
    <mergeCell ref="D402:E402"/>
    <mergeCell ref="N358:R358"/>
    <mergeCell ref="A315:X315"/>
    <mergeCell ref="N86:R86"/>
    <mergeCell ref="D330:E330"/>
    <mergeCell ref="A187:M188"/>
    <mergeCell ref="N344:T344"/>
    <mergeCell ref="D96:E96"/>
    <mergeCell ref="A438:X438"/>
    <mergeCell ref="N165:R165"/>
    <mergeCell ref="D350:E350"/>
    <mergeCell ref="O11:P11"/>
    <mergeCell ref="A6:C6"/>
    <mergeCell ref="D113:E113"/>
    <mergeCell ref="N118:R118"/>
    <mergeCell ref="AD17:AD18"/>
    <mergeCell ref="N142:R142"/>
    <mergeCell ref="D88:E88"/>
    <mergeCell ref="A337:M338"/>
    <mergeCell ref="D148:E148"/>
    <mergeCell ref="D26:E26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5:C5"/>
    <mergeCell ref="A326:M327"/>
    <mergeCell ref="N306:T306"/>
    <mergeCell ref="N71:R71"/>
    <mergeCell ref="A192:M193"/>
    <mergeCell ref="N58:R58"/>
    <mergeCell ref="A263:M264"/>
    <mergeCell ref="D179:E179"/>
    <mergeCell ref="A254:X254"/>
    <mergeCell ref="N294:R294"/>
    <mergeCell ref="D166:E166"/>
    <mergeCell ref="N244:R244"/>
    <mergeCell ref="N73:R73"/>
    <mergeCell ref="A17:A18"/>
    <mergeCell ref="A20:X20"/>
    <mergeCell ref="A125:X125"/>
    <mergeCell ref="N231:R231"/>
    <mergeCell ref="C17:C18"/>
    <mergeCell ref="K17:K18"/>
    <mergeCell ref="D230:E230"/>
    <mergeCell ref="A240:M241"/>
    <mergeCell ref="N308:R308"/>
    <mergeCell ref="D180:E180"/>
    <mergeCell ref="D9:E9"/>
    <mergeCell ref="D456:E456"/>
    <mergeCell ref="D414:E414"/>
    <mergeCell ref="N464:T464"/>
    <mergeCell ref="D352:E352"/>
    <mergeCell ref="N219:R219"/>
    <mergeCell ref="N160:T160"/>
    <mergeCell ref="N452:R452"/>
    <mergeCell ref="H473:H474"/>
    <mergeCell ref="D398:E398"/>
    <mergeCell ref="J473:J474"/>
    <mergeCell ref="N469:T469"/>
    <mergeCell ref="N427:R427"/>
    <mergeCell ref="D416:E416"/>
    <mergeCell ref="D220:E220"/>
    <mergeCell ref="N235:T235"/>
    <mergeCell ref="A436:M437"/>
    <mergeCell ref="A362:X362"/>
    <mergeCell ref="N456:R456"/>
    <mergeCell ref="N285:R285"/>
    <mergeCell ref="A215:M216"/>
    <mergeCell ref="N470:T470"/>
    <mergeCell ref="N299:T299"/>
    <mergeCell ref="D251:E251"/>
    <mergeCell ref="N397:R397"/>
    <mergeCell ref="T5:U5"/>
    <mergeCell ref="N374:R374"/>
    <mergeCell ref="N174:R174"/>
    <mergeCell ref="D190:E190"/>
    <mergeCell ref="A137:M138"/>
    <mergeCell ref="A268:M269"/>
    <mergeCell ref="A255:X255"/>
    <mergeCell ref="D119:E119"/>
    <mergeCell ref="U17:U18"/>
    <mergeCell ref="N90:T90"/>
    <mergeCell ref="D233:E233"/>
    <mergeCell ref="D111:E111"/>
    <mergeCell ref="D183:E183"/>
    <mergeCell ref="A21:X21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N454:T454"/>
    <mergeCell ref="A131:X131"/>
    <mergeCell ref="C473:C474"/>
    <mergeCell ref="E473:E474"/>
    <mergeCell ref="N229:R229"/>
    <mergeCell ref="N200:R200"/>
    <mergeCell ref="D43:E43"/>
    <mergeCell ref="N29:R29"/>
    <mergeCell ref="N387:R387"/>
    <mergeCell ref="N31:R31"/>
    <mergeCell ref="N202:R202"/>
    <mergeCell ref="N258:R258"/>
    <mergeCell ref="N87:R87"/>
    <mergeCell ref="N451:R451"/>
    <mergeCell ref="N329:R329"/>
    <mergeCell ref="N158:R158"/>
    <mergeCell ref="D201:E201"/>
    <mergeCell ref="N245:R245"/>
    <mergeCell ref="D74:E74"/>
    <mergeCell ref="D68:E68"/>
    <mergeCell ref="A270:X270"/>
    <mergeCell ref="N167:T167"/>
    <mergeCell ref="A34:X34"/>
    <mergeCell ref="N247:T247"/>
    <mergeCell ref="N467:T467"/>
    <mergeCell ref="D178:E178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176:E176"/>
    <mergeCell ref="D412:E412"/>
    <mergeCell ref="D64:E64"/>
    <mergeCell ref="D349:E349"/>
    <mergeCell ref="N108:R108"/>
    <mergeCell ref="A124:X124"/>
    <mergeCell ref="N266:R266"/>
    <mergeCell ref="N95:R95"/>
    <mergeCell ref="N70:R70"/>
    <mergeCell ref="N393:R393"/>
    <mergeCell ref="N331:R331"/>
    <mergeCell ref="D374:E374"/>
    <mergeCell ref="D203:E203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A265:X265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N264:T264"/>
    <mergeCell ref="D285:E285"/>
    <mergeCell ref="A234:M235"/>
    <mergeCell ref="N96:R96"/>
    <mergeCell ref="H17:H18"/>
    <mergeCell ref="N332:R332"/>
    <mergeCell ref="D204:E204"/>
    <mergeCell ref="A213:X213"/>
    <mergeCell ref="D198:E198"/>
    <mergeCell ref="A151:X151"/>
    <mergeCell ref="A42:X42"/>
    <mergeCell ref="D296:E296"/>
    <mergeCell ref="A290:X290"/>
    <mergeCell ref="N286:T286"/>
    <mergeCell ref="M17:M18"/>
    <mergeCell ref="N67:R67"/>
    <mergeCell ref="N303:R303"/>
    <mergeCell ref="N223:T223"/>
    <mergeCell ref="N144:R144"/>
    <mergeCell ref="N302:R302"/>
    <mergeCell ref="D174:E174"/>
    <mergeCell ref="A36:M37"/>
    <mergeCell ref="A133:X133"/>
    <mergeCell ref="N168:T168"/>
    <mergeCell ref="N24:T24"/>
    <mergeCell ref="N274:T274"/>
    <mergeCell ref="D295:E295"/>
    <mergeCell ref="A405:X405"/>
    <mergeCell ref="A389:M390"/>
    <mergeCell ref="D200:E200"/>
    <mergeCell ref="A380:X380"/>
    <mergeCell ref="D292:E292"/>
    <mergeCell ref="N246:T246"/>
    <mergeCell ref="D227:E227"/>
    <mergeCell ref="D425:E425"/>
    <mergeCell ref="D359:E359"/>
    <mergeCell ref="A407:X407"/>
    <mergeCell ref="D410:E410"/>
    <mergeCell ref="A419:X419"/>
    <mergeCell ref="N330:R330"/>
    <mergeCell ref="A386:X386"/>
    <mergeCell ref="N283:T283"/>
    <mergeCell ref="D298:E298"/>
    <mergeCell ref="A373:X373"/>
    <mergeCell ref="N404:T404"/>
    <mergeCell ref="D181:E181"/>
    <mergeCell ref="N252:T252"/>
    <mergeCell ref="A160:M161"/>
    <mergeCell ref="A152:X152"/>
    <mergeCell ref="D154:E154"/>
    <mergeCell ref="D225:E225"/>
    <mergeCell ref="N159:R159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N399:T399"/>
    <mergeCell ref="D420:E420"/>
    <mergeCell ref="D153:E153"/>
    <mergeCell ref="N59:T59"/>
    <mergeCell ref="N256:R256"/>
    <mergeCell ref="D128:E128"/>
    <mergeCell ref="D199:E199"/>
    <mergeCell ref="N109:R109"/>
    <mergeCell ref="A448:M449"/>
    <mergeCell ref="D364:E364"/>
    <mergeCell ref="D136:E136"/>
    <mergeCell ref="N117:R117"/>
    <mergeCell ref="D434:E434"/>
    <mergeCell ref="N353:R353"/>
    <mergeCell ref="A307:X307"/>
    <mergeCell ref="H1:O1"/>
    <mergeCell ref="D435:E435"/>
    <mergeCell ref="D186:E186"/>
    <mergeCell ref="D413:E413"/>
    <mergeCell ref="N463:T463"/>
    <mergeCell ref="O9:P9"/>
    <mergeCell ref="N22:R22"/>
    <mergeCell ref="D65:E65"/>
    <mergeCell ref="D428:E428"/>
    <mergeCell ref="N36:T36"/>
    <mergeCell ref="N334:T334"/>
    <mergeCell ref="D415:E415"/>
    <mergeCell ref="G17:G18"/>
    <mergeCell ref="A316:X316"/>
    <mergeCell ref="H10:L10"/>
    <mergeCell ref="N414:R414"/>
    <mergeCell ref="D159:E159"/>
    <mergeCell ref="A46:X46"/>
    <mergeCell ref="N66:R66"/>
    <mergeCell ref="N222:T222"/>
    <mergeCell ref="N351:R351"/>
    <mergeCell ref="N416:R416"/>
    <mergeCell ref="N68:R68"/>
    <mergeCell ref="N295:R295"/>
    <mergeCell ref="Z17:Z18"/>
    <mergeCell ref="D446:E446"/>
    <mergeCell ref="A311:X311"/>
    <mergeCell ref="A140:X140"/>
    <mergeCell ref="N111:R111"/>
    <mergeCell ref="A32:M33"/>
    <mergeCell ref="D317:E317"/>
    <mergeCell ref="D146:E146"/>
    <mergeCell ref="A465:M470"/>
    <mergeCell ref="A278:M279"/>
    <mergeCell ref="N119:R119"/>
    <mergeCell ref="D304:E304"/>
    <mergeCell ref="D83:E83"/>
    <mergeCell ref="N398:R398"/>
    <mergeCell ref="D143:E143"/>
    <mergeCell ref="D441:E441"/>
    <mergeCell ref="D319:E319"/>
    <mergeCell ref="N177:R177"/>
    <mergeCell ref="D256:E256"/>
    <mergeCell ref="D207:E207"/>
    <mergeCell ref="D85:E85"/>
    <mergeCell ref="D370:E370"/>
    <mergeCell ref="N206:R206"/>
    <mergeCell ref="N35:R35"/>
    <mergeCell ref="N444:T444"/>
    <mergeCell ref="A309:M310"/>
    <mergeCell ref="D294:E294"/>
    <mergeCell ref="N273:T273"/>
    <mergeCell ref="O12:P12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257:E257"/>
    <mergeCell ref="D86:E86"/>
    <mergeCell ref="N192:T192"/>
    <mergeCell ref="N107:R107"/>
    <mergeCell ref="N129:T129"/>
    <mergeCell ref="N305:T305"/>
    <mergeCell ref="D427:E427"/>
    <mergeCell ref="N98:R98"/>
    <mergeCell ref="N396:R396"/>
    <mergeCell ref="D75:E75"/>
    <mergeCell ref="D6:L6"/>
    <mergeCell ref="N103:T103"/>
    <mergeCell ref="O13:P13"/>
    <mergeCell ref="B473:B474"/>
    <mergeCell ref="N250:R250"/>
    <mergeCell ref="N201:R201"/>
    <mergeCell ref="D473:D474"/>
    <mergeCell ref="D318:E318"/>
    <mergeCell ref="F473:F474"/>
    <mergeCell ref="N237:R237"/>
    <mergeCell ref="A417:M418"/>
    <mergeCell ref="A246:M247"/>
    <mergeCell ref="D84:E84"/>
    <mergeCell ref="N277:R277"/>
    <mergeCell ref="N203:R203"/>
    <mergeCell ref="D22:E22"/>
    <mergeCell ref="D320:E320"/>
    <mergeCell ref="D447:E447"/>
    <mergeCell ref="N239:R239"/>
    <mergeCell ref="N276:R276"/>
    <mergeCell ref="N105:R105"/>
    <mergeCell ref="N214:R214"/>
    <mergeCell ref="A301:X301"/>
    <mergeCell ref="N43:R43"/>
    <mergeCell ref="N430:R430"/>
    <mergeCell ref="N230:R230"/>
    <mergeCell ref="O8:P8"/>
    <mergeCell ref="A299:M300"/>
    <mergeCell ref="N69:R69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403:T403"/>
    <mergeCell ref="N378:T378"/>
    <mergeCell ref="N209:R209"/>
    <mergeCell ref="D76:E76"/>
    <mergeCell ref="D29:E29"/>
    <mergeCell ref="N319:R319"/>
    <mergeCell ref="N370:R370"/>
    <mergeCell ref="D49:E49"/>
    <mergeCell ref="A9:C9"/>
    <mergeCell ref="D202:E202"/>
    <mergeCell ref="N296:R296"/>
    <mergeCell ref="N356:R356"/>
    <mergeCell ref="D35:E35"/>
    <mergeCell ref="D228:E228"/>
    <mergeCell ref="N383:T383"/>
    <mergeCell ref="N135:R135"/>
    <mergeCell ref="N227:R227"/>
    <mergeCell ref="D243:E243"/>
    <mergeCell ref="N420:R420"/>
    <mergeCell ref="N110:R110"/>
    <mergeCell ref="N149:T149"/>
    <mergeCell ref="D99:E99"/>
    <mergeCell ref="D397:E397"/>
    <mergeCell ref="N314:T314"/>
    <mergeCell ref="N241:T241"/>
    <mergeCell ref="N164:R164"/>
    <mergeCell ref="N291:R291"/>
    <mergeCell ref="A189:X189"/>
    <mergeCell ref="N80:T80"/>
    <mergeCell ref="D101:E101"/>
    <mergeCell ref="D58:E58"/>
    <mergeCell ref="N348:R348"/>
    <mergeCell ref="D206:E206"/>
    <mergeCell ref="N41:T41"/>
    <mergeCell ref="D430:E430"/>
    <mergeCell ref="D175:E175"/>
    <mergeCell ref="T473:T474"/>
    <mergeCell ref="N82:R82"/>
    <mergeCell ref="T11:U11"/>
    <mergeCell ref="D392:E392"/>
    <mergeCell ref="N473:N474"/>
    <mergeCell ref="A401:X401"/>
    <mergeCell ref="D221:E221"/>
    <mergeCell ref="N436:T436"/>
    <mergeCell ref="D457:E457"/>
    <mergeCell ref="N57:R57"/>
    <mergeCell ref="A122:M123"/>
    <mergeCell ref="N293:R293"/>
    <mergeCell ref="D165:E165"/>
    <mergeCell ref="N317:R317"/>
    <mergeCell ref="N146:R146"/>
    <mergeCell ref="D394:E394"/>
    <mergeCell ref="N33:T33"/>
    <mergeCell ref="N465:T465"/>
    <mergeCell ref="D462:E462"/>
    <mergeCell ref="N368:T368"/>
    <mergeCell ref="N198:R198"/>
    <mergeCell ref="N225:R225"/>
    <mergeCell ref="N437:T437"/>
    <mergeCell ref="A169:X169"/>
    <mergeCell ref="N431:T431"/>
    <mergeCell ref="D452:E452"/>
    <mergeCell ref="A461:X461"/>
    <mergeCell ref="N333:T333"/>
    <mergeCell ref="A162:X162"/>
    <mergeCell ref="N137:T137"/>
    <mergeCell ref="A40:M41"/>
    <mergeCell ref="D218:E218"/>
    <mergeCell ref="N375:R375"/>
    <mergeCell ref="N204:R204"/>
    <mergeCell ref="A51:M52"/>
    <mergeCell ref="N141:R141"/>
    <mergeCell ref="A335:X335"/>
    <mergeCell ref="N377:R377"/>
    <mergeCell ref="A367:M368"/>
    <mergeCell ref="N233:R233"/>
    <mergeCell ref="D249:E249"/>
    <mergeCell ref="D276:E276"/>
    <mergeCell ref="D105:E105"/>
    <mergeCell ref="D170:E170"/>
    <mergeCell ref="N72:R72"/>
    <mergeCell ref="N143:R143"/>
    <mergeCell ref="N468:T468"/>
    <mergeCell ref="D239:E239"/>
    <mergeCell ref="D266:E266"/>
    <mergeCell ref="S17:T17"/>
    <mergeCell ref="N449:T449"/>
    <mergeCell ref="N136:R136"/>
    <mergeCell ref="N312:R312"/>
    <mergeCell ref="D244:E244"/>
    <mergeCell ref="A424:X424"/>
    <mergeCell ref="N321:T321"/>
    <mergeCell ref="D342:E342"/>
    <mergeCell ref="D171:E171"/>
    <mergeCell ref="N326:T326"/>
    <mergeCell ref="D336:E336"/>
    <mergeCell ref="N150:T150"/>
    <mergeCell ref="N259:R259"/>
    <mergeCell ref="N324:R324"/>
    <mergeCell ref="D196:E196"/>
    <mergeCell ref="N261:R261"/>
    <mergeCell ref="N388:R388"/>
    <mergeCell ref="N441:R441"/>
    <mergeCell ref="D120:E120"/>
    <mergeCell ref="N297:R297"/>
    <mergeCell ref="N435:R435"/>
    <mergeCell ref="S473:S474"/>
    <mergeCell ref="N372:T372"/>
    <mergeCell ref="D95:E95"/>
    <mergeCell ref="N310:T310"/>
    <mergeCell ref="D331:E331"/>
    <mergeCell ref="A406:X406"/>
    <mergeCell ref="M473:M474"/>
    <mergeCell ref="A139:X139"/>
    <mergeCell ref="D57:E57"/>
    <mergeCell ref="D355:E355"/>
    <mergeCell ref="C472:F472"/>
    <mergeCell ref="D408:E408"/>
    <mergeCell ref="N458:T458"/>
    <mergeCell ref="G472:M472"/>
    <mergeCell ref="N83:R83"/>
    <mergeCell ref="N325:R325"/>
    <mergeCell ref="N154:R154"/>
    <mergeCell ref="D191:E191"/>
    <mergeCell ref="D262:E262"/>
    <mergeCell ref="S472:T472"/>
    <mergeCell ref="D237:E237"/>
    <mergeCell ref="N85:R85"/>
    <mergeCell ref="D291:E291"/>
    <mergeCell ref="A252:M253"/>
    <mergeCell ref="Y17:Y18"/>
    <mergeCell ref="D293:E293"/>
    <mergeCell ref="A8:C8"/>
    <mergeCell ref="N138:T138"/>
    <mergeCell ref="D97:E97"/>
    <mergeCell ref="N180:R180"/>
    <mergeCell ref="D395:E395"/>
    <mergeCell ref="N361:T361"/>
    <mergeCell ref="N272:R272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N27:R27"/>
    <mergeCell ref="A195:X195"/>
    <mergeCell ref="F17:F18"/>
    <mergeCell ref="D107:E107"/>
    <mergeCell ref="D163:E163"/>
    <mergeCell ref="N384:T384"/>
    <mergeCell ref="A116:X116"/>
    <mergeCell ref="P1:R1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59:M60"/>
    <mergeCell ref="R5:S5"/>
    <mergeCell ref="O5:P5"/>
    <mergeCell ref="N185:R185"/>
    <mergeCell ref="A53:X53"/>
    <mergeCell ref="A13:L13"/>
    <mergeCell ref="A19:X19"/>
    <mergeCell ref="N88:R88"/>
    <mergeCell ref="A15:L15"/>
    <mergeCell ref="A48:X48"/>
    <mergeCell ref="N23:T23"/>
    <mergeCell ref="F5:G5"/>
    <mergeCell ref="A14:L14"/>
    <mergeCell ref="N251:R251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2023-11-28T10:26:39Z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