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N462" i="1"/>
  <c r="V459" i="1"/>
  <c r="V458" i="1"/>
  <c r="W457" i="1"/>
  <c r="X457" i="1" s="1"/>
  <c r="X456" i="1"/>
  <c r="X458" i="1" s="1"/>
  <c r="W456" i="1"/>
  <c r="V454" i="1"/>
  <c r="V453" i="1"/>
  <c r="W452" i="1"/>
  <c r="X452" i="1" s="1"/>
  <c r="W451" i="1"/>
  <c r="V449" i="1"/>
  <c r="V448" i="1"/>
  <c r="X447" i="1"/>
  <c r="W447" i="1"/>
  <c r="W446" i="1"/>
  <c r="W444" i="1"/>
  <c r="V444" i="1"/>
  <c r="V443" i="1"/>
  <c r="W442" i="1"/>
  <c r="X442" i="1" s="1"/>
  <c r="W441" i="1"/>
  <c r="V437" i="1"/>
  <c r="V436" i="1"/>
  <c r="W435" i="1"/>
  <c r="X435" i="1" s="1"/>
  <c r="N435" i="1"/>
  <c r="W434" i="1"/>
  <c r="N434" i="1"/>
  <c r="V432" i="1"/>
  <c r="V431" i="1"/>
  <c r="W430" i="1"/>
  <c r="X430" i="1" s="1"/>
  <c r="X429" i="1"/>
  <c r="W429" i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W423" i="1"/>
  <c r="V423" i="1"/>
  <c r="W422" i="1"/>
  <c r="V422" i="1"/>
  <c r="W421" i="1"/>
  <c r="X421" i="1" s="1"/>
  <c r="N421" i="1"/>
  <c r="X420" i="1"/>
  <c r="X422" i="1" s="1"/>
  <c r="W420" i="1"/>
  <c r="N420" i="1"/>
  <c r="V418" i="1"/>
  <c r="V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N409" i="1"/>
  <c r="X408" i="1"/>
  <c r="W408" i="1"/>
  <c r="N408" i="1"/>
  <c r="W404" i="1"/>
  <c r="V404" i="1"/>
  <c r="W403" i="1"/>
  <c r="V403" i="1"/>
  <c r="X402" i="1"/>
  <c r="X403" i="1" s="1"/>
  <c r="W402" i="1"/>
  <c r="N402" i="1"/>
  <c r="W400" i="1"/>
  <c r="V400" i="1"/>
  <c r="V399" i="1"/>
  <c r="X398" i="1"/>
  <c r="W398" i="1"/>
  <c r="N398" i="1"/>
  <c r="X397" i="1"/>
  <c r="W397" i="1"/>
  <c r="N397" i="1"/>
  <c r="W396" i="1"/>
  <c r="X396" i="1" s="1"/>
  <c r="N396" i="1"/>
  <c r="W395" i="1"/>
  <c r="X395" i="1" s="1"/>
  <c r="X394" i="1"/>
  <c r="W394" i="1"/>
  <c r="N394" i="1"/>
  <c r="W393" i="1"/>
  <c r="X393" i="1" s="1"/>
  <c r="N393" i="1"/>
  <c r="W392" i="1"/>
  <c r="X392" i="1" s="1"/>
  <c r="N392" i="1"/>
  <c r="W390" i="1"/>
  <c r="V390" i="1"/>
  <c r="W389" i="1"/>
  <c r="V389" i="1"/>
  <c r="W388" i="1"/>
  <c r="X388" i="1" s="1"/>
  <c r="N388" i="1"/>
  <c r="X387" i="1"/>
  <c r="X389" i="1" s="1"/>
  <c r="W387" i="1"/>
  <c r="N387" i="1"/>
  <c r="W384" i="1"/>
  <c r="V384" i="1"/>
  <c r="V383" i="1"/>
  <c r="X382" i="1"/>
  <c r="W382" i="1"/>
  <c r="W381" i="1"/>
  <c r="V379" i="1"/>
  <c r="V378" i="1"/>
  <c r="W377" i="1"/>
  <c r="X377" i="1" s="1"/>
  <c r="W376" i="1"/>
  <c r="W379" i="1" s="1"/>
  <c r="W375" i="1"/>
  <c r="X375" i="1" s="1"/>
  <c r="X374" i="1"/>
  <c r="W374" i="1"/>
  <c r="V372" i="1"/>
  <c r="V371" i="1"/>
  <c r="W370" i="1"/>
  <c r="N370" i="1"/>
  <c r="V368" i="1"/>
  <c r="W367" i="1"/>
  <c r="V367" i="1"/>
  <c r="W366" i="1"/>
  <c r="X366" i="1" s="1"/>
  <c r="N366" i="1"/>
  <c r="W365" i="1"/>
  <c r="X365" i="1" s="1"/>
  <c r="N365" i="1"/>
  <c r="X364" i="1"/>
  <c r="W364" i="1"/>
  <c r="N364" i="1"/>
  <c r="W363" i="1"/>
  <c r="W368" i="1" s="1"/>
  <c r="N363" i="1"/>
  <c r="V361" i="1"/>
  <c r="V360" i="1"/>
  <c r="W359" i="1"/>
  <c r="X359" i="1" s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W347" i="1"/>
  <c r="N347" i="1"/>
  <c r="V345" i="1"/>
  <c r="W344" i="1"/>
  <c r="V344" i="1"/>
  <c r="W343" i="1"/>
  <c r="X343" i="1" s="1"/>
  <c r="N343" i="1"/>
  <c r="W342" i="1"/>
  <c r="N342" i="1"/>
  <c r="W338" i="1"/>
  <c r="V338" i="1"/>
  <c r="W337" i="1"/>
  <c r="V337" i="1"/>
  <c r="W336" i="1"/>
  <c r="X336" i="1" s="1"/>
  <c r="X337" i="1" s="1"/>
  <c r="N336" i="1"/>
  <c r="V334" i="1"/>
  <c r="V333" i="1"/>
  <c r="W332" i="1"/>
  <c r="X332" i="1" s="1"/>
  <c r="N332" i="1"/>
  <c r="X331" i="1"/>
  <c r="W331" i="1"/>
  <c r="N331" i="1"/>
  <c r="X330" i="1"/>
  <c r="W330" i="1"/>
  <c r="N330" i="1"/>
  <c r="W329" i="1"/>
  <c r="X329" i="1" s="1"/>
  <c r="N329" i="1"/>
  <c r="V327" i="1"/>
  <c r="W326" i="1"/>
  <c r="V326" i="1"/>
  <c r="W325" i="1"/>
  <c r="X325" i="1" s="1"/>
  <c r="N325" i="1"/>
  <c r="W324" i="1"/>
  <c r="W327" i="1" s="1"/>
  <c r="N324" i="1"/>
  <c r="V322" i="1"/>
  <c r="V321" i="1"/>
  <c r="W320" i="1"/>
  <c r="X320" i="1" s="1"/>
  <c r="N320" i="1"/>
  <c r="X319" i="1"/>
  <c r="W319" i="1"/>
  <c r="N319" i="1"/>
  <c r="X318" i="1"/>
  <c r="W318" i="1"/>
  <c r="W321" i="1" s="1"/>
  <c r="N318" i="1"/>
  <c r="W317" i="1"/>
  <c r="N317" i="1"/>
  <c r="V314" i="1"/>
  <c r="V313" i="1"/>
  <c r="W312" i="1"/>
  <c r="W313" i="1" s="1"/>
  <c r="N312" i="1"/>
  <c r="V310" i="1"/>
  <c r="W309" i="1"/>
  <c r="V309" i="1"/>
  <c r="W308" i="1"/>
  <c r="N308" i="1"/>
  <c r="V306" i="1"/>
  <c r="V305" i="1"/>
  <c r="W304" i="1"/>
  <c r="X304" i="1" s="1"/>
  <c r="N304" i="1"/>
  <c r="W303" i="1"/>
  <c r="X303" i="1" s="1"/>
  <c r="X302" i="1"/>
  <c r="X305" i="1" s="1"/>
  <c r="W302" i="1"/>
  <c r="W306" i="1" s="1"/>
  <c r="N302" i="1"/>
  <c r="V300" i="1"/>
  <c r="V299" i="1"/>
  <c r="X298" i="1"/>
  <c r="W298" i="1"/>
  <c r="N298" i="1"/>
  <c r="W297" i="1"/>
  <c r="X297" i="1" s="1"/>
  <c r="N297" i="1"/>
  <c r="W296" i="1"/>
  <c r="X296" i="1" s="1"/>
  <c r="X295" i="1"/>
  <c r="X299" i="1" s="1"/>
  <c r="W295" i="1"/>
  <c r="N295" i="1"/>
  <c r="W294" i="1"/>
  <c r="X294" i="1" s="1"/>
  <c r="N294" i="1"/>
  <c r="W293" i="1"/>
  <c r="X293" i="1" s="1"/>
  <c r="N293" i="1"/>
  <c r="X292" i="1"/>
  <c r="W292" i="1"/>
  <c r="N292" i="1"/>
  <c r="X291" i="1"/>
  <c r="W291" i="1"/>
  <c r="N291" i="1"/>
  <c r="V287" i="1"/>
  <c r="V286" i="1"/>
  <c r="X285" i="1"/>
  <c r="X286" i="1" s="1"/>
  <c r="W285" i="1"/>
  <c r="N285" i="1"/>
  <c r="V283" i="1"/>
  <c r="X282" i="1"/>
  <c r="V282" i="1"/>
  <c r="X281" i="1"/>
  <c r="W281" i="1"/>
  <c r="N281" i="1"/>
  <c r="V279" i="1"/>
  <c r="V278" i="1"/>
  <c r="X277" i="1"/>
  <c r="W277" i="1"/>
  <c r="N277" i="1"/>
  <c r="W276" i="1"/>
  <c r="N276" i="1"/>
  <c r="V274" i="1"/>
  <c r="V273" i="1"/>
  <c r="W272" i="1"/>
  <c r="M475" i="1" s="1"/>
  <c r="N272" i="1"/>
  <c r="V269" i="1"/>
  <c r="W268" i="1"/>
  <c r="V268" i="1"/>
  <c r="W267" i="1"/>
  <c r="X267" i="1" s="1"/>
  <c r="N267" i="1"/>
  <c r="W266" i="1"/>
  <c r="W269" i="1" s="1"/>
  <c r="N266" i="1"/>
  <c r="V264" i="1"/>
  <c r="V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W257" i="1"/>
  <c r="X257" i="1" s="1"/>
  <c r="N257" i="1"/>
  <c r="W256" i="1"/>
  <c r="W264" i="1" s="1"/>
  <c r="N256" i="1"/>
  <c r="V253" i="1"/>
  <c r="V252" i="1"/>
  <c r="W251" i="1"/>
  <c r="X251" i="1" s="1"/>
  <c r="N251" i="1"/>
  <c r="W250" i="1"/>
  <c r="X250" i="1" s="1"/>
  <c r="N250" i="1"/>
  <c r="X249" i="1"/>
  <c r="X252" i="1" s="1"/>
  <c r="W249" i="1"/>
  <c r="N249" i="1"/>
  <c r="V247" i="1"/>
  <c r="V246" i="1"/>
  <c r="X245" i="1"/>
  <c r="W245" i="1"/>
  <c r="N245" i="1"/>
  <c r="W244" i="1"/>
  <c r="X244" i="1" s="1"/>
  <c r="W243" i="1"/>
  <c r="X243" i="1" s="1"/>
  <c r="W241" i="1"/>
  <c r="V241" i="1"/>
  <c r="V240" i="1"/>
  <c r="X239" i="1"/>
  <c r="W239" i="1"/>
  <c r="N239" i="1"/>
  <c r="X238" i="1"/>
  <c r="W238" i="1"/>
  <c r="N238" i="1"/>
  <c r="W237" i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X230" i="1"/>
  <c r="W230" i="1"/>
  <c r="N230" i="1"/>
  <c r="W229" i="1"/>
  <c r="X229" i="1" s="1"/>
  <c r="X228" i="1"/>
  <c r="W228" i="1"/>
  <c r="W227" i="1"/>
  <c r="X227" i="1" s="1"/>
  <c r="N227" i="1"/>
  <c r="W226" i="1"/>
  <c r="X226" i="1" s="1"/>
  <c r="N226" i="1"/>
  <c r="X225" i="1"/>
  <c r="X234" i="1" s="1"/>
  <c r="W225" i="1"/>
  <c r="N225" i="1"/>
  <c r="V223" i="1"/>
  <c r="V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6" i="1"/>
  <c r="V216" i="1"/>
  <c r="W215" i="1"/>
  <c r="V215" i="1"/>
  <c r="W214" i="1"/>
  <c r="X214" i="1" s="1"/>
  <c r="X215" i="1" s="1"/>
  <c r="N214" i="1"/>
  <c r="V212" i="1"/>
  <c r="V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W211" i="1" s="1"/>
  <c r="N200" i="1"/>
  <c r="W199" i="1"/>
  <c r="X199" i="1" s="1"/>
  <c r="N199" i="1"/>
  <c r="W198" i="1"/>
  <c r="X198" i="1" s="1"/>
  <c r="N198" i="1"/>
  <c r="X197" i="1"/>
  <c r="W197" i="1"/>
  <c r="N197" i="1"/>
  <c r="W196" i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X174" i="1"/>
  <c r="W174" i="1"/>
  <c r="N174" i="1"/>
  <c r="X173" i="1"/>
  <c r="W173" i="1"/>
  <c r="W172" i="1"/>
  <c r="X172" i="1" s="1"/>
  <c r="N172" i="1"/>
  <c r="X171" i="1"/>
  <c r="W171" i="1"/>
  <c r="X170" i="1"/>
  <c r="X187" i="1" s="1"/>
  <c r="W170" i="1"/>
  <c r="W187" i="1" s="1"/>
  <c r="N170" i="1"/>
  <c r="V168" i="1"/>
  <c r="V167" i="1"/>
  <c r="W166" i="1"/>
  <c r="X166" i="1" s="1"/>
  <c r="N166" i="1"/>
  <c r="W165" i="1"/>
  <c r="X165" i="1" s="1"/>
  <c r="N165" i="1"/>
  <c r="X164" i="1"/>
  <c r="W164" i="1"/>
  <c r="N164" i="1"/>
  <c r="W163" i="1"/>
  <c r="W168" i="1" s="1"/>
  <c r="N163" i="1"/>
  <c r="V161" i="1"/>
  <c r="V160" i="1"/>
  <c r="X159" i="1"/>
  <c r="W159" i="1"/>
  <c r="N159" i="1"/>
  <c r="W158" i="1"/>
  <c r="W160" i="1" s="1"/>
  <c r="V156" i="1"/>
  <c r="V155" i="1"/>
  <c r="W154" i="1"/>
  <c r="X154" i="1" s="1"/>
  <c r="N154" i="1"/>
  <c r="X153" i="1"/>
  <c r="X155" i="1" s="1"/>
  <c r="W153" i="1"/>
  <c r="N153" i="1"/>
  <c r="V150" i="1"/>
  <c r="V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W150" i="1" s="1"/>
  <c r="N141" i="1"/>
  <c r="V138" i="1"/>
  <c r="W137" i="1"/>
  <c r="V137" i="1"/>
  <c r="X136" i="1"/>
  <c r="W136" i="1"/>
  <c r="N136" i="1"/>
  <c r="W135" i="1"/>
  <c r="X135" i="1" s="1"/>
  <c r="N135" i="1"/>
  <c r="X134" i="1"/>
  <c r="W134" i="1"/>
  <c r="N134" i="1"/>
  <c r="V130" i="1"/>
  <c r="V129" i="1"/>
  <c r="X128" i="1"/>
  <c r="W128" i="1"/>
  <c r="N128" i="1"/>
  <c r="W127" i="1"/>
  <c r="W129" i="1" s="1"/>
  <c r="N127" i="1"/>
  <c r="X126" i="1"/>
  <c r="W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W123" i="1" s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W106" i="1"/>
  <c r="X106" i="1" s="1"/>
  <c r="W105" i="1"/>
  <c r="W114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W90" i="1" s="1"/>
  <c r="W83" i="1"/>
  <c r="X83" i="1" s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V60" i="1"/>
  <c r="V59" i="1"/>
  <c r="X58" i="1"/>
  <c r="W58" i="1"/>
  <c r="X57" i="1"/>
  <c r="W57" i="1"/>
  <c r="N57" i="1"/>
  <c r="W56" i="1"/>
  <c r="X56" i="1" s="1"/>
  <c r="W55" i="1"/>
  <c r="D475" i="1" s="1"/>
  <c r="N55" i="1"/>
  <c r="V52" i="1"/>
  <c r="V51" i="1"/>
  <c r="W50" i="1"/>
  <c r="W52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W24" i="1"/>
  <c r="V24" i="1"/>
  <c r="V465" i="1" s="1"/>
  <c r="V23" i="1"/>
  <c r="V469" i="1" s="1"/>
  <c r="W22" i="1"/>
  <c r="W23" i="1" s="1"/>
  <c r="N22" i="1"/>
  <c r="H10" i="1"/>
  <c r="H9" i="1"/>
  <c r="A9" i="1"/>
  <c r="F10" i="1" s="1"/>
  <c r="D7" i="1"/>
  <c r="O6" i="1"/>
  <c r="N2" i="1"/>
  <c r="X102" i="1" l="1"/>
  <c r="X137" i="1"/>
  <c r="W32" i="1"/>
  <c r="W469" i="1" s="1"/>
  <c r="W378" i="1"/>
  <c r="J9" i="1"/>
  <c r="C475" i="1"/>
  <c r="X50" i="1"/>
  <c r="X51" i="1" s="1"/>
  <c r="X55" i="1"/>
  <c r="X59" i="1" s="1"/>
  <c r="W60" i="1"/>
  <c r="X84" i="1"/>
  <c r="X89" i="1" s="1"/>
  <c r="W103" i="1"/>
  <c r="X117" i="1"/>
  <c r="X122" i="1" s="1"/>
  <c r="W122" i="1"/>
  <c r="F475" i="1"/>
  <c r="X127" i="1"/>
  <c r="X129" i="1" s="1"/>
  <c r="W130" i="1"/>
  <c r="W149" i="1"/>
  <c r="I475" i="1"/>
  <c r="W156" i="1"/>
  <c r="X163" i="1"/>
  <c r="X167" i="1" s="1"/>
  <c r="X200" i="1"/>
  <c r="W223" i="1"/>
  <c r="X246" i="1"/>
  <c r="W247" i="1"/>
  <c r="W273" i="1"/>
  <c r="W278" i="1"/>
  <c r="W279" i="1"/>
  <c r="X276" i="1"/>
  <c r="X278" i="1" s="1"/>
  <c r="W282" i="1"/>
  <c r="W283" i="1"/>
  <c r="W299" i="1"/>
  <c r="N475" i="1"/>
  <c r="W300" i="1"/>
  <c r="W305" i="1"/>
  <c r="W310" i="1"/>
  <c r="X308" i="1"/>
  <c r="X309" i="1" s="1"/>
  <c r="O475" i="1"/>
  <c r="X317" i="1"/>
  <c r="X321" i="1" s="1"/>
  <c r="W322" i="1"/>
  <c r="W333" i="1"/>
  <c r="X376" i="1"/>
  <c r="R475" i="1"/>
  <c r="W418" i="1"/>
  <c r="W432" i="1"/>
  <c r="W448" i="1"/>
  <c r="X446" i="1"/>
  <c r="X448" i="1" s="1"/>
  <c r="W459" i="1"/>
  <c r="W458" i="1"/>
  <c r="T475" i="1"/>
  <c r="W464" i="1"/>
  <c r="X462" i="1"/>
  <c r="X463" i="1" s="1"/>
  <c r="H475" i="1"/>
  <c r="W372" i="1"/>
  <c r="X370" i="1"/>
  <c r="X371" i="1" s="1"/>
  <c r="A10" i="1"/>
  <c r="B475" i="1"/>
  <c r="W466" i="1"/>
  <c r="W59" i="1"/>
  <c r="E475" i="1"/>
  <c r="W80" i="1"/>
  <c r="W465" i="1" s="1"/>
  <c r="W102" i="1"/>
  <c r="W115" i="1"/>
  <c r="X149" i="1"/>
  <c r="W155" i="1"/>
  <c r="W161" i="1"/>
  <c r="W192" i="1"/>
  <c r="W193" i="1"/>
  <c r="X190" i="1"/>
  <c r="X192" i="1" s="1"/>
  <c r="J475" i="1"/>
  <c r="W212" i="1"/>
  <c r="X222" i="1"/>
  <c r="W252" i="1"/>
  <c r="L475" i="1"/>
  <c r="X256" i="1"/>
  <c r="X263" i="1" s="1"/>
  <c r="W371" i="1"/>
  <c r="X378" i="1"/>
  <c r="X417" i="1"/>
  <c r="S475" i="1"/>
  <c r="W443" i="1"/>
  <c r="W449" i="1"/>
  <c r="W467" i="1"/>
  <c r="X431" i="1"/>
  <c r="F9" i="1"/>
  <c r="X22" i="1"/>
  <c r="X23" i="1" s="1"/>
  <c r="X26" i="1"/>
  <c r="X32" i="1" s="1"/>
  <c r="W51" i="1"/>
  <c r="X63" i="1"/>
  <c r="X79" i="1" s="1"/>
  <c r="W79" i="1"/>
  <c r="X105" i="1"/>
  <c r="X114" i="1" s="1"/>
  <c r="G475" i="1"/>
  <c r="W138" i="1"/>
  <c r="X158" i="1"/>
  <c r="X160" i="1" s="1"/>
  <c r="W167" i="1"/>
  <c r="W188" i="1"/>
  <c r="X196" i="1"/>
  <c r="X211" i="1" s="1"/>
  <c r="W235" i="1"/>
  <c r="W234" i="1"/>
  <c r="W240" i="1"/>
  <c r="X237" i="1"/>
  <c r="X240" i="1" s="1"/>
  <c r="W253" i="1"/>
  <c r="W263" i="1"/>
  <c r="W274" i="1"/>
  <c r="X272" i="1"/>
  <c r="X273" i="1" s="1"/>
  <c r="W286" i="1"/>
  <c r="W287" i="1"/>
  <c r="W314" i="1"/>
  <c r="X312" i="1"/>
  <c r="X313" i="1" s="1"/>
  <c r="X333" i="1"/>
  <c r="W334" i="1"/>
  <c r="P475" i="1"/>
  <c r="W360" i="1"/>
  <c r="W361" i="1"/>
  <c r="X347" i="1"/>
  <c r="X360" i="1" s="1"/>
  <c r="X363" i="1"/>
  <c r="X367" i="1" s="1"/>
  <c r="W383" i="1"/>
  <c r="X381" i="1"/>
  <c r="X383" i="1" s="1"/>
  <c r="X399" i="1"/>
  <c r="W431" i="1"/>
  <c r="W437" i="1"/>
  <c r="W436" i="1"/>
  <c r="X441" i="1"/>
  <c r="X443" i="1" s="1"/>
  <c r="W453" i="1"/>
  <c r="W463" i="1"/>
  <c r="Q475" i="1"/>
  <c r="W222" i="1"/>
  <c r="W246" i="1"/>
  <c r="W399" i="1"/>
  <c r="W417" i="1"/>
  <c r="W454" i="1"/>
  <c r="X266" i="1"/>
  <c r="X268" i="1" s="1"/>
  <c r="X324" i="1"/>
  <c r="X326" i="1" s="1"/>
  <c r="X342" i="1"/>
  <c r="X344" i="1" s="1"/>
  <c r="W345" i="1"/>
  <c r="X434" i="1"/>
  <c r="X436" i="1" s="1"/>
  <c r="X451" i="1"/>
  <c r="X453" i="1" s="1"/>
  <c r="X470" i="1" l="1"/>
  <c r="W468" i="1"/>
</calcChain>
</file>

<file path=xl/sharedStrings.xml><?xml version="1.0" encoding="utf-8"?>
<sst xmlns="http://schemas.openxmlformats.org/spreadsheetml/2006/main" count="1969" uniqueCount="672">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</sst>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17" t="s">
        <v>0</v>
      </c>
      <c r="E1" s="418"/>
      <c r="F1" s="418"/>
      <c r="G1" s="12" t="s">
        <v>1</v>
      </c>
      <c r="H1" s="417" t="s">
        <v>2</v>
      </c>
      <c r="I1" s="418"/>
      <c r="J1" s="418"/>
      <c r="K1" s="418"/>
      <c r="L1" s="418"/>
      <c r="M1" s="418"/>
      <c r="N1" s="418"/>
      <c r="O1" s="418"/>
      <c r="P1" s="646" t="s">
        <v>3</v>
      </c>
      <c r="Q1" s="418"/>
      <c r="R1" s="4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49" t="s">
        <v>8</v>
      </c>
      <c r="B5" s="351"/>
      <c r="C5" s="352"/>
      <c r="D5" s="342"/>
      <c r="E5" s="344"/>
      <c r="F5" s="603" t="s">
        <v>9</v>
      </c>
      <c r="G5" s="352"/>
      <c r="H5" s="342" t="s">
        <v>671</v>
      </c>
      <c r="I5" s="343"/>
      <c r="J5" s="343"/>
      <c r="K5" s="343"/>
      <c r="L5" s="344"/>
      <c r="N5" s="24" t="s">
        <v>10</v>
      </c>
      <c r="O5" s="544">
        <v>45261</v>
      </c>
      <c r="P5" s="406"/>
      <c r="R5" s="632" t="s">
        <v>11</v>
      </c>
      <c r="S5" s="372"/>
      <c r="T5" s="485" t="s">
        <v>12</v>
      </c>
      <c r="U5" s="406"/>
      <c r="Z5" s="51"/>
      <c r="AA5" s="51"/>
      <c r="AB5" s="51"/>
    </row>
    <row r="6" spans="1:29" s="308" customFormat="1" ht="24" customHeight="1" x14ac:dyDescent="0.2">
      <c r="A6" s="449" t="s">
        <v>13</v>
      </c>
      <c r="B6" s="351"/>
      <c r="C6" s="352"/>
      <c r="D6" s="568" t="s">
        <v>14</v>
      </c>
      <c r="E6" s="569"/>
      <c r="F6" s="569"/>
      <c r="G6" s="569"/>
      <c r="H6" s="569"/>
      <c r="I6" s="569"/>
      <c r="J6" s="569"/>
      <c r="K6" s="569"/>
      <c r="L6" s="406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Пятница</v>
      </c>
      <c r="P6" s="316"/>
      <c r="R6" s="371" t="s">
        <v>16</v>
      </c>
      <c r="S6" s="372"/>
      <c r="T6" s="489" t="s">
        <v>17</v>
      </c>
      <c r="U6" s="359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2"/>
      <c r="T7" s="490"/>
      <c r="U7" s="491"/>
      <c r="Z7" s="51"/>
      <c r="AA7" s="51"/>
      <c r="AB7" s="51"/>
    </row>
    <row r="8" spans="1:29" s="308" customFormat="1" ht="25.5" customHeight="1" x14ac:dyDescent="0.2">
      <c r="A8" s="639" t="s">
        <v>18</v>
      </c>
      <c r="B8" s="324"/>
      <c r="C8" s="325"/>
      <c r="D8" s="410"/>
      <c r="E8" s="411"/>
      <c r="F8" s="411"/>
      <c r="G8" s="411"/>
      <c r="H8" s="411"/>
      <c r="I8" s="411"/>
      <c r="J8" s="411"/>
      <c r="K8" s="411"/>
      <c r="L8" s="412"/>
      <c r="N8" s="24" t="s">
        <v>19</v>
      </c>
      <c r="O8" s="405">
        <v>0.41666666666666669</v>
      </c>
      <c r="P8" s="406"/>
      <c r="R8" s="320"/>
      <c r="S8" s="372"/>
      <c r="T8" s="490"/>
      <c r="U8" s="491"/>
      <c r="Z8" s="51"/>
      <c r="AA8" s="51"/>
      <c r="AB8" s="51"/>
    </row>
    <row r="9" spans="1:29" s="308" customFormat="1" ht="39.950000000000003" customHeight="1" x14ac:dyDescent="0.2">
      <c r="A9" s="4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7"/>
      <c r="E9" s="327"/>
      <c r="F9" s="4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44"/>
      <c r="P9" s="406"/>
      <c r="R9" s="320"/>
      <c r="S9" s="372"/>
      <c r="T9" s="492"/>
      <c r="U9" s="493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7"/>
      <c r="E10" s="327"/>
      <c r="F10" s="4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4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05"/>
      <c r="P10" s="406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6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600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4"/>
      <c r="P12" s="513"/>
      <c r="Q12" s="23"/>
      <c r="S12" s="24"/>
      <c r="T12" s="418"/>
      <c r="U12" s="320"/>
      <c r="Z12" s="51"/>
      <c r="AA12" s="51"/>
      <c r="AB12" s="51"/>
    </row>
    <row r="13" spans="1:29" s="308" customFormat="1" ht="23.25" customHeight="1" x14ac:dyDescent="0.2">
      <c r="A13" s="600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600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28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1" t="s">
        <v>34</v>
      </c>
      <c r="O15" s="418"/>
      <c r="P15" s="418"/>
      <c r="Q15" s="418"/>
      <c r="R15" s="4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3" t="s">
        <v>37</v>
      </c>
      <c r="D17" s="353" t="s">
        <v>38</v>
      </c>
      <c r="E17" s="42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6"/>
      <c r="P17" s="426"/>
      <c r="Q17" s="426"/>
      <c r="R17" s="427"/>
      <c r="S17" s="638" t="s">
        <v>48</v>
      </c>
      <c r="T17" s="352"/>
      <c r="U17" s="353" t="s">
        <v>49</v>
      </c>
      <c r="V17" s="353" t="s">
        <v>50</v>
      </c>
      <c r="W17" s="364" t="s">
        <v>51</v>
      </c>
      <c r="X17" s="353" t="s">
        <v>52</v>
      </c>
      <c r="Y17" s="384" t="s">
        <v>53</v>
      </c>
      <c r="Z17" s="384" t="s">
        <v>54</v>
      </c>
      <c r="AA17" s="384" t="s">
        <v>55</v>
      </c>
      <c r="AB17" s="385"/>
      <c r="AC17" s="386"/>
      <c r="AD17" s="451"/>
      <c r="BA17" s="375" t="s">
        <v>56</v>
      </c>
    </row>
    <row r="18" spans="1:53" ht="14.25" customHeight="1" x14ac:dyDescent="0.2">
      <c r="A18" s="354"/>
      <c r="B18" s="354"/>
      <c r="C18" s="354"/>
      <c r="D18" s="428"/>
      <c r="E18" s="430"/>
      <c r="F18" s="354"/>
      <c r="G18" s="354"/>
      <c r="H18" s="354"/>
      <c r="I18" s="354"/>
      <c r="J18" s="354"/>
      <c r="K18" s="354"/>
      <c r="L18" s="354"/>
      <c r="M18" s="354"/>
      <c r="N18" s="428"/>
      <c r="O18" s="429"/>
      <c r="P18" s="429"/>
      <c r="Q18" s="429"/>
      <c r="R18" s="430"/>
      <c r="S18" s="307" t="s">
        <v>57</v>
      </c>
      <c r="T18" s="307" t="s">
        <v>58</v>
      </c>
      <c r="U18" s="354"/>
      <c r="V18" s="354"/>
      <c r="W18" s="365"/>
      <c r="X18" s="354"/>
      <c r="Y18" s="546"/>
      <c r="Z18" s="546"/>
      <c r="AA18" s="387"/>
      <c r="AB18" s="388"/>
      <c r="AC18" s="389"/>
      <c r="AD18" s="452"/>
      <c r="BA18" s="320"/>
    </row>
    <row r="19" spans="1:53" ht="27.75" customHeight="1" x14ac:dyDescent="0.2">
      <c r="A19" s="366" t="s">
        <v>59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48"/>
      <c r="Z19" s="48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6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6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6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6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6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6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6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6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6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6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366" t="s">
        <v>93</v>
      </c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48"/>
      <c r="Z46" s="48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6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4"/>
      <c r="T49" s="34"/>
      <c r="U49" s="35" t="s">
        <v>65</v>
      </c>
      <c r="V49" s="310">
        <v>50</v>
      </c>
      <c r="W49" s="311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6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4"/>
      <c r="T50" s="34"/>
      <c r="U50" s="35" t="s">
        <v>65</v>
      </c>
      <c r="V50" s="310">
        <v>0</v>
      </c>
      <c r="W50" s="31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2">
        <f>IFERROR(V49/H49,"0")+IFERROR(V50/H50,"0")</f>
        <v>4.6296296296296298</v>
      </c>
      <c r="W51" s="312">
        <f>IFERROR(W49/H49,"0")+IFERROR(W50/H50,"0")</f>
        <v>5</v>
      </c>
      <c r="X51" s="312">
        <f>IFERROR(IF(X49="",0,X49),"0")+IFERROR(IF(X50="",0,X50),"0")</f>
        <v>0.10874999999999999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2">
        <f>IFERROR(SUM(V49:V50),"0")</f>
        <v>50</v>
      </c>
      <c r="W52" s="312">
        <f>IFERROR(SUM(W49:W50),"0")</f>
        <v>54</v>
      </c>
      <c r="X52" s="37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6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4"/>
      <c r="T55" s="34"/>
      <c r="U55" s="35" t="s">
        <v>65</v>
      </c>
      <c r="V55" s="310">
        <v>0</v>
      </c>
      <c r="W55" s="31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6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5"/>
      <c r="P56" s="315"/>
      <c r="Q56" s="315"/>
      <c r="R56" s="316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6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4"/>
      <c r="T57" s="34"/>
      <c r="U57" s="35" t="s">
        <v>65</v>
      </c>
      <c r="V57" s="310">
        <v>0</v>
      </c>
      <c r="W57" s="31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6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9" t="s">
        <v>113</v>
      </c>
      <c r="O58" s="315"/>
      <c r="P58" s="315"/>
      <c r="Q58" s="315"/>
      <c r="R58" s="316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2">
        <f>IFERROR(SUM(V55:V58),"0")</f>
        <v>0</v>
      </c>
      <c r="W60" s="312">
        <f>IFERROR(SUM(W55:W58),"0")</f>
        <v>0</v>
      </c>
      <c r="X60" s="37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6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4" t="s">
        <v>116</v>
      </c>
      <c r="O63" s="315"/>
      <c r="P63" s="315"/>
      <c r="Q63" s="315"/>
      <c r="R63" s="316"/>
      <c r="S63" s="34"/>
      <c r="T63" s="34"/>
      <c r="U63" s="35" t="s">
        <v>65</v>
      </c>
      <c r="V63" s="310">
        <v>10</v>
      </c>
      <c r="W63" s="311">
        <f t="shared" ref="W63:W78" si="2">IFERROR(IF(V63="",0,CEILING((V63/$H63),1)*$H63),"")</f>
        <v>11.2</v>
      </c>
      <c r="X63" s="36">
        <f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8">
        <v>4607091385670</v>
      </c>
      <c r="E64" s="316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4" t="s">
        <v>120</v>
      </c>
      <c r="O64" s="315"/>
      <c r="P64" s="315"/>
      <c r="Q64" s="315"/>
      <c r="R64" s="316"/>
      <c r="S64" s="34"/>
      <c r="T64" s="34"/>
      <c r="U64" s="35" t="s">
        <v>65</v>
      </c>
      <c r="V64" s="310">
        <v>20</v>
      </c>
      <c r="W64" s="311">
        <f t="shared" si="2"/>
        <v>22.4</v>
      </c>
      <c r="X64" s="36">
        <f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8">
        <v>4680115881327</v>
      </c>
      <c r="E65" s="316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4"/>
      <c r="T65" s="34"/>
      <c r="U65" s="35" t="s">
        <v>65</v>
      </c>
      <c r="V65" s="310">
        <v>20</v>
      </c>
      <c r="W65" s="311">
        <f t="shared" si="2"/>
        <v>21.6</v>
      </c>
      <c r="X65" s="36">
        <f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8">
        <v>4680115882133</v>
      </c>
      <c r="E66" s="316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56" t="s">
        <v>126</v>
      </c>
      <c r="O66" s="315"/>
      <c r="P66" s="315"/>
      <c r="Q66" s="315"/>
      <c r="R66" s="316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8">
        <v>4607091382952</v>
      </c>
      <c r="E67" s="316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8">
        <v>4607091385687</v>
      </c>
      <c r="E68" s="316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4"/>
      <c r="T68" s="34"/>
      <c r="U68" s="35" t="s">
        <v>65</v>
      </c>
      <c r="V68" s="310">
        <v>8</v>
      </c>
      <c r="W68" s="311">
        <f t="shared" si="2"/>
        <v>8</v>
      </c>
      <c r="X68" s="36">
        <f t="shared" ref="X68:X74" si="3">IFERROR(IF(W68=0,"",ROUNDUP(W68/H68,0)*0.00937),"")</f>
        <v>1.874E-2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8">
        <v>4680115882539</v>
      </c>
      <c r="E69" s="316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8">
        <v>4607091384604</v>
      </c>
      <c r="E70" s="316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8">
        <v>4680115880283</v>
      </c>
      <c r="E71" s="316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8">
        <v>4680115881518</v>
      </c>
      <c r="E72" s="316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8">
        <v>4680115881303</v>
      </c>
      <c r="E73" s="316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8">
        <v>4680115882720</v>
      </c>
      <c r="E74" s="316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80" t="s">
        <v>143</v>
      </c>
      <c r="O74" s="315"/>
      <c r="P74" s="315"/>
      <c r="Q74" s="315"/>
      <c r="R74" s="316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8">
        <v>4607091388466</v>
      </c>
      <c r="E75" s="316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8">
        <v>4680115880269</v>
      </c>
      <c r="E76" s="316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8">
        <v>4680115880429</v>
      </c>
      <c r="E77" s="316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8">
        <v>4680115881457</v>
      </c>
      <c r="E78" s="316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6.53042328042328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7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0.12748999999999999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7" t="s">
        <v>65</v>
      </c>
      <c r="V80" s="312">
        <f>IFERROR(SUM(V63:V78),"0")</f>
        <v>58</v>
      </c>
      <c r="W80" s="312">
        <f>IFERROR(SUM(W63:W78),"0")</f>
        <v>63.199999999999996</v>
      </c>
      <c r="X80" s="37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8">
        <v>4607091384789</v>
      </c>
      <c r="E82" s="316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5" t="s">
        <v>154</v>
      </c>
      <c r="O82" s="315"/>
      <c r="P82" s="315"/>
      <c r="Q82" s="315"/>
      <c r="R82" s="316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8">
        <v>4680115881488</v>
      </c>
      <c r="E83" s="316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8">
        <v>4607091384765</v>
      </c>
      <c r="E84" s="316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3" t="s">
        <v>159</v>
      </c>
      <c r="O84" s="315"/>
      <c r="P84" s="315"/>
      <c r="Q84" s="315"/>
      <c r="R84" s="316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8">
        <v>4680115882751</v>
      </c>
      <c r="E85" s="316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162</v>
      </c>
      <c r="O85" s="315"/>
      <c r="P85" s="315"/>
      <c r="Q85" s="315"/>
      <c r="R85" s="316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8">
        <v>4680115882775</v>
      </c>
      <c r="E86" s="316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9" t="s">
        <v>166</v>
      </c>
      <c r="O86" s="315"/>
      <c r="P86" s="315"/>
      <c r="Q86" s="315"/>
      <c r="R86" s="316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8">
        <v>4680115880658</v>
      </c>
      <c r="E87" s="316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8">
        <v>4607091381962</v>
      </c>
      <c r="E88" s="316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8">
        <v>4607091387667</v>
      </c>
      <c r="E92" s="316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8">
        <v>4607091387636</v>
      </c>
      <c r="E93" s="316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8">
        <v>4607091384727</v>
      </c>
      <c r="E94" s="316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8">
        <v>4607091386745</v>
      </c>
      <c r="E95" s="316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8">
        <v>4607091382426</v>
      </c>
      <c r="E96" s="316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4"/>
      <c r="T96" s="34"/>
      <c r="U96" s="35" t="s">
        <v>65</v>
      </c>
      <c r="V96" s="310">
        <v>45</v>
      </c>
      <c r="W96" s="311">
        <f t="shared" si="5"/>
        <v>45</v>
      </c>
      <c r="X96" s="36">
        <f>IFERROR(IF(W96=0,"",ROUNDUP(W96/H96,0)*0.02175),"")</f>
        <v>0.10874999999999999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8">
        <v>4607091386547</v>
      </c>
      <c r="E97" s="316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8">
        <v>4607091384734</v>
      </c>
      <c r="E98" s="316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8">
        <v>4607091382464</v>
      </c>
      <c r="E99" s="316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18">
        <v>4680115883444</v>
      </c>
      <c r="E100" s="316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9" t="s">
        <v>189</v>
      </c>
      <c r="O100" s="315"/>
      <c r="P100" s="315"/>
      <c r="Q100" s="315"/>
      <c r="R100" s="316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18">
        <v>4680115883444</v>
      </c>
      <c r="E101" s="316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189</v>
      </c>
      <c r="O101" s="315"/>
      <c r="P101" s="315"/>
      <c r="Q101" s="315"/>
      <c r="R101" s="316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5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5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0.10874999999999999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7" t="s">
        <v>65</v>
      </c>
      <c r="V103" s="312">
        <f>IFERROR(SUM(V92:V101),"0")</f>
        <v>45</v>
      </c>
      <c r="W103" s="312">
        <f>IFERROR(SUM(W92:W101),"0")</f>
        <v>45</v>
      </c>
      <c r="X103" s="37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18">
        <v>4607091386967</v>
      </c>
      <c r="E105" s="316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578" t="s">
        <v>193</v>
      </c>
      <c r="O105" s="315"/>
      <c r="P105" s="315"/>
      <c r="Q105" s="315"/>
      <c r="R105" s="316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18">
        <v>4607091386967</v>
      </c>
      <c r="E106" s="316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6" t="s">
        <v>195</v>
      </c>
      <c r="O106" s="315"/>
      <c r="P106" s="315"/>
      <c r="Q106" s="315"/>
      <c r="R106" s="316"/>
      <c r="S106" s="34"/>
      <c r="T106" s="34"/>
      <c r="U106" s="35" t="s">
        <v>65</v>
      </c>
      <c r="V106" s="310">
        <v>30</v>
      </c>
      <c r="W106" s="311">
        <f t="shared" si="6"/>
        <v>33.6</v>
      </c>
      <c r="X106" s="36">
        <f>IFERROR(IF(W106=0,"",ROUNDUP(W106/H106,0)*0.02175),"")</f>
        <v>8.6999999999999994E-2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18">
        <v>4607091385304</v>
      </c>
      <c r="E107" s="316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582" t="s">
        <v>198</v>
      </c>
      <c r="O107" s="315"/>
      <c r="P107" s="315"/>
      <c r="Q107" s="315"/>
      <c r="R107" s="316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18">
        <v>4607091386264</v>
      </c>
      <c r="E108" s="316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18">
        <v>4607091385731</v>
      </c>
      <c r="E109" s="316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543" t="s">
        <v>203</v>
      </c>
      <c r="O109" s="315"/>
      <c r="P109" s="315"/>
      <c r="Q109" s="315"/>
      <c r="R109" s="316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18">
        <v>4680115880214</v>
      </c>
      <c r="E110" s="316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597" t="s">
        <v>206</v>
      </c>
      <c r="O110" s="315"/>
      <c r="P110" s="315"/>
      <c r="Q110" s="315"/>
      <c r="R110" s="316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18">
        <v>4680115880894</v>
      </c>
      <c r="E111" s="316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547" t="s">
        <v>209</v>
      </c>
      <c r="O111" s="315"/>
      <c r="P111" s="315"/>
      <c r="Q111" s="315"/>
      <c r="R111" s="316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18">
        <v>4607091385427</v>
      </c>
      <c r="E112" s="316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18">
        <v>4680115882645</v>
      </c>
      <c r="E113" s="316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7" t="s">
        <v>214</v>
      </c>
      <c r="O113" s="315"/>
      <c r="P113" s="315"/>
      <c r="Q113" s="315"/>
      <c r="R113" s="316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3.5714285714285712</v>
      </c>
      <c r="W114" s="312">
        <f>IFERROR(W105/H105,"0")+IFERROR(W106/H106,"0")+IFERROR(W107/H107,"0")+IFERROR(W108/H108,"0")+IFERROR(W109/H109,"0")+IFERROR(W110/H110,"0")+IFERROR(W111/H111,"0")+IFERROR(W112/H112,"0")+IFERROR(W113/H113,"0")</f>
        <v>4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8.6999999999999994E-2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7" t="s">
        <v>65</v>
      </c>
      <c r="V115" s="312">
        <f>IFERROR(SUM(V105:V113),"0")</f>
        <v>30</v>
      </c>
      <c r="W115" s="312">
        <f>IFERROR(SUM(W105:W113),"0")</f>
        <v>33.6</v>
      </c>
      <c r="X115" s="37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18">
        <v>4607091383065</v>
      </c>
      <c r="E117" s="316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18">
        <v>4680115881532</v>
      </c>
      <c r="E118" s="316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4"/>
      <c r="T118" s="34"/>
      <c r="U118" s="35" t="s">
        <v>65</v>
      </c>
      <c r="V118" s="310">
        <v>20</v>
      </c>
      <c r="W118" s="311">
        <f>IFERROR(IF(V118="",0,CEILING((V118/$H118),1)*$H118),"")</f>
        <v>24.299999999999997</v>
      </c>
      <c r="X118" s="36">
        <f>IFERROR(IF(W118=0,"",ROUNDUP(W118/H118,0)*0.02175),"")</f>
        <v>6.5250000000000002E-2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18">
        <v>4680115882652</v>
      </c>
      <c r="E119" s="316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49" t="s">
        <v>222</v>
      </c>
      <c r="O119" s="315"/>
      <c r="P119" s="315"/>
      <c r="Q119" s="315"/>
      <c r="R119" s="316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18">
        <v>4680115880238</v>
      </c>
      <c r="E120" s="316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18">
        <v>4680115881464</v>
      </c>
      <c r="E121" s="316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515" t="s">
        <v>227</v>
      </c>
      <c r="O121" s="315"/>
      <c r="P121" s="315"/>
      <c r="Q121" s="315"/>
      <c r="R121" s="316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7" t="s">
        <v>67</v>
      </c>
      <c r="V122" s="312">
        <f>IFERROR(V117/H117,"0")+IFERROR(V118/H118,"0")+IFERROR(V119/H119,"0")+IFERROR(V120/H120,"0")+IFERROR(V121/H121,"0")</f>
        <v>2.4691358024691361</v>
      </c>
      <c r="W122" s="312">
        <f>IFERROR(W117/H117,"0")+IFERROR(W118/H118,"0")+IFERROR(W119/H119,"0")+IFERROR(W120/H120,"0")+IFERROR(W121/H121,"0")</f>
        <v>3</v>
      </c>
      <c r="X122" s="312">
        <f>IFERROR(IF(X117="",0,X117),"0")+IFERROR(IF(X118="",0,X118),"0")+IFERROR(IF(X119="",0,X119),"0")+IFERROR(IF(X120="",0,X120),"0")+IFERROR(IF(X121="",0,X121),"0")</f>
        <v>6.5250000000000002E-2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7" t="s">
        <v>65</v>
      </c>
      <c r="V123" s="312">
        <f>IFERROR(SUM(V117:V121),"0")</f>
        <v>20</v>
      </c>
      <c r="W123" s="312">
        <f>IFERROR(SUM(W117:W121),"0")</f>
        <v>24.299999999999997</v>
      </c>
      <c r="X123" s="37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18">
        <v>4607091385168</v>
      </c>
      <c r="E126" s="316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455" t="s">
        <v>231</v>
      </c>
      <c r="O126" s="315"/>
      <c r="P126" s="315"/>
      <c r="Q126" s="315"/>
      <c r="R126" s="316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18">
        <v>4607091383256</v>
      </c>
      <c r="E127" s="316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3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18">
        <v>4607091385748</v>
      </c>
      <c r="E128" s="316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3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366" t="s">
        <v>236</v>
      </c>
      <c r="B131" s="367"/>
      <c r="C131" s="367"/>
      <c r="D131" s="367"/>
      <c r="E131" s="367"/>
      <c r="F131" s="367"/>
      <c r="G131" s="367"/>
      <c r="H131" s="367"/>
      <c r="I131" s="367"/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48"/>
      <c r="Z131" s="48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18">
        <v>4607091383423</v>
      </c>
      <c r="E134" s="316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4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18">
        <v>4607091381405</v>
      </c>
      <c r="E135" s="316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18">
        <v>4607091386516</v>
      </c>
      <c r="E136" s="316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18">
        <v>4680115880993</v>
      </c>
      <c r="E141" s="316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18">
        <v>4680115881761</v>
      </c>
      <c r="E142" s="316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18">
        <v>4680115881563</v>
      </c>
      <c r="E143" s="316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18">
        <v>4680115880986</v>
      </c>
      <c r="E144" s="316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18">
        <v>4680115880207</v>
      </c>
      <c r="E145" s="316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8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18">
        <v>4680115881785</v>
      </c>
      <c r="E146" s="316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6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18">
        <v>4680115881679</v>
      </c>
      <c r="E147" s="316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18">
        <v>4680115880191</v>
      </c>
      <c r="E148" s="316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7" t="s">
        <v>65</v>
      </c>
      <c r="V150" s="312">
        <f>IFERROR(SUM(V141:V148),"0")</f>
        <v>0</v>
      </c>
      <c r="W150" s="312">
        <f>IFERROR(SUM(W141:W148),"0")</f>
        <v>0</v>
      </c>
      <c r="X150" s="37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18">
        <v>4680115881402</v>
      </c>
      <c r="E153" s="316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18">
        <v>4680115881396</v>
      </c>
      <c r="E154" s="316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18">
        <v>4680115882935</v>
      </c>
      <c r="E158" s="316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504" t="s">
        <v>268</v>
      </c>
      <c r="O158" s="315"/>
      <c r="P158" s="315"/>
      <c r="Q158" s="315"/>
      <c r="R158" s="316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18">
        <v>4680115880764</v>
      </c>
      <c r="E159" s="316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18">
        <v>4680115882683</v>
      </c>
      <c r="E163" s="316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18">
        <v>4680115882690</v>
      </c>
      <c r="E164" s="316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18">
        <v>4680115882669</v>
      </c>
      <c r="E165" s="316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18">
        <v>4680115882676</v>
      </c>
      <c r="E166" s="316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18">
        <v>4680115881556</v>
      </c>
      <c r="E170" s="316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18">
        <v>4680115880573</v>
      </c>
      <c r="E171" s="316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4" t="s">
        <v>283</v>
      </c>
      <c r="O171" s="315"/>
      <c r="P171" s="315"/>
      <c r="Q171" s="315"/>
      <c r="R171" s="316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18">
        <v>4680115881594</v>
      </c>
      <c r="E172" s="316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18">
        <v>4680115881587</v>
      </c>
      <c r="E173" s="316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8" t="s">
        <v>288</v>
      </c>
      <c r="O173" s="315"/>
      <c r="P173" s="315"/>
      <c r="Q173" s="315"/>
      <c r="R173" s="316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18">
        <v>4680115880962</v>
      </c>
      <c r="E174" s="316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18">
        <v>4680115881617</v>
      </c>
      <c r="E175" s="316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18">
        <v>4680115881228</v>
      </c>
      <c r="E176" s="316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91" t="s">
        <v>295</v>
      </c>
      <c r="O176" s="315"/>
      <c r="P176" s="315"/>
      <c r="Q176" s="315"/>
      <c r="R176" s="316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18">
        <v>4680115881037</v>
      </c>
      <c r="E177" s="316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51" t="s">
        <v>298</v>
      </c>
      <c r="O177" s="315"/>
      <c r="P177" s="315"/>
      <c r="Q177" s="315"/>
      <c r="R177" s="316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18">
        <v>4680115881211</v>
      </c>
      <c r="E178" s="316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18">
        <v>4680115881020</v>
      </c>
      <c r="E179" s="316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18">
        <v>4680115882195</v>
      </c>
      <c r="E180" s="316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18">
        <v>4680115882607</v>
      </c>
      <c r="E181" s="316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18">
        <v>4680115880092</v>
      </c>
      <c r="E182" s="316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18">
        <v>4680115880221</v>
      </c>
      <c r="E183" s="316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5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18">
        <v>4680115882942</v>
      </c>
      <c r="E184" s="316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18">
        <v>4680115880504</v>
      </c>
      <c r="E185" s="316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18">
        <v>4680115882164</v>
      </c>
      <c r="E186" s="316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7" t="s">
        <v>65</v>
      </c>
      <c r="V188" s="312">
        <f>IFERROR(SUM(V170:V186),"0")</f>
        <v>0</v>
      </c>
      <c r="W188" s="312">
        <f>IFERROR(SUM(W170:W186),"0")</f>
        <v>0</v>
      </c>
      <c r="X188" s="37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18">
        <v>4680115880801</v>
      </c>
      <c r="E190" s="316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18">
        <v>4680115880818</v>
      </c>
      <c r="E191" s="316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18">
        <v>4607091387445</v>
      </c>
      <c r="E196" s="316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18">
        <v>4607091386004</v>
      </c>
      <c r="E197" s="316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4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18">
        <v>4607091386004</v>
      </c>
      <c r="E198" s="316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4"/>
      <c r="T198" s="34"/>
      <c r="U198" s="35" t="s">
        <v>65</v>
      </c>
      <c r="V198" s="310">
        <v>0</v>
      </c>
      <c r="W198" s="311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18">
        <v>4607091386073</v>
      </c>
      <c r="E199" s="316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18">
        <v>4607091387322</v>
      </c>
      <c r="E200" s="316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18">
        <v>4607091387322</v>
      </c>
      <c r="E201" s="316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18">
        <v>4607091387377</v>
      </c>
      <c r="E202" s="316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4"/>
      <c r="T202" s="34"/>
      <c r="U202" s="35" t="s">
        <v>65</v>
      </c>
      <c r="V202" s="310">
        <v>0</v>
      </c>
      <c r="W202" s="311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18">
        <v>4607091387353</v>
      </c>
      <c r="E203" s="316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18">
        <v>4607091386011</v>
      </c>
      <c r="E204" s="316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4"/>
      <c r="T204" s="34"/>
      <c r="U204" s="35" t="s">
        <v>65</v>
      </c>
      <c r="V204" s="310">
        <v>0</v>
      </c>
      <c r="W204" s="311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18">
        <v>4607091387308</v>
      </c>
      <c r="E205" s="316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18">
        <v>4607091387339</v>
      </c>
      <c r="E206" s="316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4"/>
      <c r="T206" s="34"/>
      <c r="U206" s="35" t="s">
        <v>65</v>
      </c>
      <c r="V206" s="310">
        <v>0</v>
      </c>
      <c r="W206" s="311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18">
        <v>4680115882638</v>
      </c>
      <c r="E207" s="316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18">
        <v>4680115881938</v>
      </c>
      <c r="E208" s="316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18">
        <v>4607091387346</v>
      </c>
      <c r="E209" s="316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18">
        <v>4607091389807</v>
      </c>
      <c r="E210" s="316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7" t="s">
        <v>65</v>
      </c>
      <c r="V212" s="312">
        <f>IFERROR(SUM(V196:V210),"0")</f>
        <v>0</v>
      </c>
      <c r="W212" s="312">
        <f>IFERROR(SUM(W196:W210),"0")</f>
        <v>0</v>
      </c>
      <c r="X212" s="37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18">
        <v>4680115881914</v>
      </c>
      <c r="E214" s="316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18">
        <v>4607091387193</v>
      </c>
      <c r="E218" s="316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4"/>
      <c r="T218" s="34"/>
      <c r="U218" s="35" t="s">
        <v>65</v>
      </c>
      <c r="V218" s="310">
        <v>30</v>
      </c>
      <c r="W218" s="311">
        <f>IFERROR(IF(V218="",0,CEILING((V218/$H218),1)*$H218),"")</f>
        <v>33.6</v>
      </c>
      <c r="X218" s="36">
        <f>IFERROR(IF(W218=0,"",ROUNDUP(W218/H218,0)*0.00753),"")</f>
        <v>6.0240000000000002E-2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18">
        <v>4607091387230</v>
      </c>
      <c r="E219" s="316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4"/>
      <c r="T219" s="34"/>
      <c r="U219" s="35" t="s">
        <v>65</v>
      </c>
      <c r="V219" s="310">
        <v>80</v>
      </c>
      <c r="W219" s="311">
        <f>IFERROR(IF(V219="",0,CEILING((V219/$H219),1)*$H219),"")</f>
        <v>84</v>
      </c>
      <c r="X219" s="36">
        <f>IFERROR(IF(W219=0,"",ROUNDUP(W219/H219,0)*0.00753),"")</f>
        <v>0.15060000000000001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18">
        <v>4607091387285</v>
      </c>
      <c r="E220" s="316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4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18">
        <v>4607091389845</v>
      </c>
      <c r="E221" s="316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43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7" t="s">
        <v>67</v>
      </c>
      <c r="V222" s="312">
        <f>IFERROR(V218/H218,"0")+IFERROR(V219/H219,"0")+IFERROR(V220/H220,"0")+IFERROR(V221/H221,"0")</f>
        <v>26.19047619047619</v>
      </c>
      <c r="W222" s="312">
        <f>IFERROR(W218/H218,"0")+IFERROR(W219/H219,"0")+IFERROR(W220/H220,"0")+IFERROR(W221/H221,"0")</f>
        <v>28</v>
      </c>
      <c r="X222" s="312">
        <f>IFERROR(IF(X218="",0,X218),"0")+IFERROR(IF(X219="",0,X219),"0")+IFERROR(IF(X220="",0,X220),"0")+IFERROR(IF(X221="",0,X221),"0")</f>
        <v>0.21084000000000003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7" t="s">
        <v>65</v>
      </c>
      <c r="V223" s="312">
        <f>IFERROR(SUM(V218:V221),"0")</f>
        <v>110</v>
      </c>
      <c r="W223" s="312">
        <f>IFERROR(SUM(W218:W221),"0")</f>
        <v>117.6</v>
      </c>
      <c r="X223" s="37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18">
        <v>4607091387766</v>
      </c>
      <c r="E225" s="316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4"/>
      <c r="T225" s="34"/>
      <c r="U225" s="35" t="s">
        <v>65</v>
      </c>
      <c r="V225" s="310">
        <v>500</v>
      </c>
      <c r="W225" s="311">
        <f t="shared" ref="W225:W233" si="12">IFERROR(IF(V225="",0,CEILING((V225/$H225),1)*$H225),"")</f>
        <v>502.2</v>
      </c>
      <c r="X225" s="36">
        <f>IFERROR(IF(W225=0,"",ROUNDUP(W225/H225,0)*0.02175),"")</f>
        <v>1.3484999999999998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18">
        <v>4607091387957</v>
      </c>
      <c r="E226" s="316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18">
        <v>4607091387964</v>
      </c>
      <c r="E227" s="316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18">
        <v>4680115883604</v>
      </c>
      <c r="E228" s="316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425" t="s">
        <v>368</v>
      </c>
      <c r="O228" s="315"/>
      <c r="P228" s="315"/>
      <c r="Q228" s="315"/>
      <c r="R228" s="316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18">
        <v>4680115883567</v>
      </c>
      <c r="E229" s="316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">
        <v>371</v>
      </c>
      <c r="O229" s="315"/>
      <c r="P229" s="315"/>
      <c r="Q229" s="315"/>
      <c r="R229" s="316"/>
      <c r="S229" s="34"/>
      <c r="T229" s="34"/>
      <c r="U229" s="35" t="s">
        <v>65</v>
      </c>
      <c r="V229" s="310">
        <v>0</v>
      </c>
      <c r="W229" s="311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18">
        <v>4607091381672</v>
      </c>
      <c r="E230" s="316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18">
        <v>4607091387537</v>
      </c>
      <c r="E231" s="316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18">
        <v>4607091387513</v>
      </c>
      <c r="E232" s="316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18">
        <v>4680115880511</v>
      </c>
      <c r="E233" s="316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61.728395061728399</v>
      </c>
      <c r="W234" s="312">
        <f>IFERROR(W225/H225,"0")+IFERROR(W226/H226,"0")+IFERROR(W227/H227,"0")+IFERROR(W228/H228,"0")+IFERROR(W229/H229,"0")+IFERROR(W230/H230,"0")+IFERROR(W231/H231,"0")+IFERROR(W232/H232,"0")+IFERROR(W233/H233,"0")</f>
        <v>62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1.3484999999999998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7" t="s">
        <v>65</v>
      </c>
      <c r="V235" s="312">
        <f>IFERROR(SUM(V225:V233),"0")</f>
        <v>500</v>
      </c>
      <c r="W235" s="312">
        <f>IFERROR(SUM(W225:W233),"0")</f>
        <v>502.2</v>
      </c>
      <c r="X235" s="37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18">
        <v>4607091380880</v>
      </c>
      <c r="E237" s="316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4"/>
      <c r="T237" s="34"/>
      <c r="U237" s="35" t="s">
        <v>65</v>
      </c>
      <c r="V237" s="310">
        <v>0</v>
      </c>
      <c r="W237" s="311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18">
        <v>4607091384482</v>
      </c>
      <c r="E238" s="316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4"/>
      <c r="T238" s="34"/>
      <c r="U238" s="35" t="s">
        <v>65</v>
      </c>
      <c r="V238" s="310">
        <v>0</v>
      </c>
      <c r="W238" s="311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18">
        <v>4607091380897</v>
      </c>
      <c r="E239" s="316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4"/>
      <c r="T239" s="34"/>
      <c r="U239" s="35" t="s">
        <v>65</v>
      </c>
      <c r="V239" s="310">
        <v>10</v>
      </c>
      <c r="W239" s="311">
        <f>IFERROR(IF(V239="",0,CEILING((V239/$H239),1)*$H239),"")</f>
        <v>16.8</v>
      </c>
      <c r="X239" s="36">
        <f>IFERROR(IF(W239=0,"",ROUNDUP(W239/H239,0)*0.02175),"")</f>
        <v>4.3499999999999997E-2</v>
      </c>
      <c r="Y239" s="56"/>
      <c r="Z239" s="57"/>
      <c r="AD239" s="58"/>
      <c r="BA239" s="194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7" t="s">
        <v>67</v>
      </c>
      <c r="V240" s="312">
        <f>IFERROR(V237/H237,"0")+IFERROR(V238/H238,"0")+IFERROR(V239/H239,"0")</f>
        <v>1.1904761904761905</v>
      </c>
      <c r="W240" s="312">
        <f>IFERROR(W237/H237,"0")+IFERROR(W238/H238,"0")+IFERROR(W239/H239,"0")</f>
        <v>2</v>
      </c>
      <c r="X240" s="312">
        <f>IFERROR(IF(X237="",0,X237),"0")+IFERROR(IF(X238="",0,X238),"0")+IFERROR(IF(X239="",0,X239),"0")</f>
        <v>4.3499999999999997E-2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7" t="s">
        <v>65</v>
      </c>
      <c r="V241" s="312">
        <f>IFERROR(SUM(V237:V239),"0")</f>
        <v>10</v>
      </c>
      <c r="W241" s="312">
        <f>IFERROR(SUM(W237:W239),"0")</f>
        <v>16.8</v>
      </c>
      <c r="X241" s="37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18">
        <v>4607091388374</v>
      </c>
      <c r="E243" s="316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6" t="s">
        <v>388</v>
      </c>
      <c r="O243" s="315"/>
      <c r="P243" s="315"/>
      <c r="Q243" s="315"/>
      <c r="R243" s="316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18">
        <v>4607091388381</v>
      </c>
      <c r="E244" s="316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62" t="s">
        <v>391</v>
      </c>
      <c r="O244" s="315"/>
      <c r="P244" s="315"/>
      <c r="Q244" s="315"/>
      <c r="R244" s="316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18">
        <v>4607091388404</v>
      </c>
      <c r="E245" s="316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7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7" t="s">
        <v>65</v>
      </c>
      <c r="V247" s="312">
        <f>IFERROR(SUM(V243:V245),"0")</f>
        <v>0</v>
      </c>
      <c r="W247" s="312">
        <f>IFERROR(SUM(W243:W245),"0")</f>
        <v>0</v>
      </c>
      <c r="X247" s="37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18">
        <v>4680115881808</v>
      </c>
      <c r="E249" s="316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18">
        <v>4680115881822</v>
      </c>
      <c r="E250" s="316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5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18">
        <v>4680115880016</v>
      </c>
      <c r="E251" s="316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18">
        <v>4607091387421</v>
      </c>
      <c r="E256" s="316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4"/>
      <c r="T256" s="34"/>
      <c r="U256" s="35" t="s">
        <v>65</v>
      </c>
      <c r="V256" s="310">
        <v>0</v>
      </c>
      <c r="W256" s="311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18">
        <v>4607091387421</v>
      </c>
      <c r="E257" s="316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18">
        <v>4607091387452</v>
      </c>
      <c r="E258" s="316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18">
        <v>4607091387452</v>
      </c>
      <c r="E259" s="316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26" t="s">
        <v>410</v>
      </c>
      <c r="O259" s="315"/>
      <c r="P259" s="315"/>
      <c r="Q259" s="315"/>
      <c r="R259" s="316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18">
        <v>4607091385984</v>
      </c>
      <c r="E260" s="316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18">
        <v>4607091387438</v>
      </c>
      <c r="E261" s="316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18">
        <v>4607091387469</v>
      </c>
      <c r="E262" s="316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2">
        <f>IFERROR(SUM(V256:V262),"0")</f>
        <v>0</v>
      </c>
      <c r="W264" s="312">
        <f>IFERROR(SUM(W256:W262),"0")</f>
        <v>0</v>
      </c>
      <c r="X264" s="37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18">
        <v>4607091387292</v>
      </c>
      <c r="E266" s="316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18">
        <v>4607091387315</v>
      </c>
      <c r="E267" s="316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18">
        <v>4607091383836</v>
      </c>
      <c r="E272" s="316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18">
        <v>4607091387919</v>
      </c>
      <c r="E276" s="316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18">
        <v>4607091383942</v>
      </c>
      <c r="E277" s="316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57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4"/>
      <c r="T277" s="34"/>
      <c r="U277" s="35" t="s">
        <v>65</v>
      </c>
      <c r="V277" s="310">
        <v>0</v>
      </c>
      <c r="W277" s="31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7" t="s">
        <v>67</v>
      </c>
      <c r="V278" s="312">
        <f>IFERROR(V276/H276,"0")+IFERROR(V277/H277,"0")</f>
        <v>0</v>
      </c>
      <c r="W278" s="312">
        <f>IFERROR(W276/H276,"0")+IFERROR(W277/H277,"0")</f>
        <v>0</v>
      </c>
      <c r="X278" s="312">
        <f>IFERROR(IF(X276="",0,X276),"0")+IFERROR(IF(X277="",0,X277),"0")</f>
        <v>0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7" t="s">
        <v>65</v>
      </c>
      <c r="V279" s="312">
        <f>IFERROR(SUM(V276:V277),"0")</f>
        <v>0</v>
      </c>
      <c r="W279" s="312">
        <f>IFERROR(SUM(W276:W277),"0")</f>
        <v>0</v>
      </c>
      <c r="X279" s="37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18">
        <v>4607091388831</v>
      </c>
      <c r="E281" s="316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18">
        <v>4607091383102</v>
      </c>
      <c r="E285" s="316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366" t="s">
        <v>432</v>
      </c>
      <c r="B288" s="367"/>
      <c r="C288" s="367"/>
      <c r="D288" s="367"/>
      <c r="E288" s="367"/>
      <c r="F288" s="367"/>
      <c r="G288" s="367"/>
      <c r="H288" s="367"/>
      <c r="I288" s="367"/>
      <c r="J288" s="367"/>
      <c r="K288" s="367"/>
      <c r="L288" s="367"/>
      <c r="M288" s="367"/>
      <c r="N288" s="367"/>
      <c r="O288" s="367"/>
      <c r="P288" s="367"/>
      <c r="Q288" s="367"/>
      <c r="R288" s="367"/>
      <c r="S288" s="367"/>
      <c r="T288" s="367"/>
      <c r="U288" s="367"/>
      <c r="V288" s="367"/>
      <c r="W288" s="367"/>
      <c r="X288" s="367"/>
      <c r="Y288" s="48"/>
      <c r="Z288" s="48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18">
        <v>4607091383997</v>
      </c>
      <c r="E291" s="316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4"/>
      <c r="T291" s="34"/>
      <c r="U291" s="35" t="s">
        <v>65</v>
      </c>
      <c r="V291" s="310">
        <v>100</v>
      </c>
      <c r="W291" s="311">
        <f t="shared" ref="W291:W298" si="14">IFERROR(IF(V291="",0,CEILING((V291/$H291),1)*$H291),"")</f>
        <v>105</v>
      </c>
      <c r="X291" s="36">
        <f>IFERROR(IF(W291=0,"",ROUNDUP(W291/H291,0)*0.02175),"")</f>
        <v>0.15225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18">
        <v>4607091383997</v>
      </c>
      <c r="E292" s="316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18">
        <v>4607091384130</v>
      </c>
      <c r="E293" s="316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4"/>
      <c r="T293" s="34"/>
      <c r="U293" s="35" t="s">
        <v>65</v>
      </c>
      <c r="V293" s="310">
        <v>0</v>
      </c>
      <c r="W293" s="311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18">
        <v>4607091384130</v>
      </c>
      <c r="E294" s="316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18">
        <v>4607091384147</v>
      </c>
      <c r="E295" s="316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4"/>
      <c r="T295" s="34"/>
      <c r="U295" s="35" t="s">
        <v>65</v>
      </c>
      <c r="V295" s="310">
        <v>0</v>
      </c>
      <c r="W295" s="311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18">
        <v>4607091384147</v>
      </c>
      <c r="E296" s="316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3" t="s">
        <v>443</v>
      </c>
      <c r="O296" s="315"/>
      <c r="P296" s="315"/>
      <c r="Q296" s="315"/>
      <c r="R296" s="316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18">
        <v>4607091384154</v>
      </c>
      <c r="E297" s="316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18">
        <v>4607091384161</v>
      </c>
      <c r="E298" s="316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6.666666666666667</v>
      </c>
      <c r="W299" s="312">
        <f>IFERROR(W291/H291,"0")+IFERROR(W292/H292,"0")+IFERROR(W293/H293,"0")+IFERROR(W294/H294,"0")+IFERROR(W295/H295,"0")+IFERROR(W296/H296,"0")+IFERROR(W297/H297,"0")+IFERROR(W298/H298,"0")</f>
        <v>7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0.15225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7" t="s">
        <v>65</v>
      </c>
      <c r="V300" s="312">
        <f>IFERROR(SUM(V291:V298),"0")</f>
        <v>100</v>
      </c>
      <c r="W300" s="312">
        <f>IFERROR(SUM(W291:W298),"0")</f>
        <v>105</v>
      </c>
      <c r="X300" s="37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18">
        <v>4607091383980</v>
      </c>
      <c r="E302" s="316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4"/>
      <c r="T302" s="34"/>
      <c r="U302" s="35" t="s">
        <v>65</v>
      </c>
      <c r="V302" s="310">
        <v>400</v>
      </c>
      <c r="W302" s="311">
        <f>IFERROR(IF(V302="",0,CEILING((V302/$H302),1)*$H302),"")</f>
        <v>405</v>
      </c>
      <c r="X302" s="36">
        <f>IFERROR(IF(W302=0,"",ROUNDUP(W302/H302,0)*0.02175),"")</f>
        <v>0.58724999999999994</v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18">
        <v>4680115883314</v>
      </c>
      <c r="E303" s="316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584" t="s">
        <v>452</v>
      </c>
      <c r="O303" s="315"/>
      <c r="P303" s="315"/>
      <c r="Q303" s="315"/>
      <c r="R303" s="316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18">
        <v>4607091384178</v>
      </c>
      <c r="E304" s="316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7" t="s">
        <v>67</v>
      </c>
      <c r="V305" s="312">
        <f>IFERROR(V302/H302,"0")+IFERROR(V303/H303,"0")+IFERROR(V304/H304,"0")</f>
        <v>26.666666666666668</v>
      </c>
      <c r="W305" s="312">
        <f>IFERROR(W302/H302,"0")+IFERROR(W303/H303,"0")+IFERROR(W304/H304,"0")</f>
        <v>27</v>
      </c>
      <c r="X305" s="312">
        <f>IFERROR(IF(X302="",0,X302),"0")+IFERROR(IF(X303="",0,X303),"0")+IFERROR(IF(X304="",0,X304),"0")</f>
        <v>0.58724999999999994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7" t="s">
        <v>65</v>
      </c>
      <c r="V306" s="312">
        <f>IFERROR(SUM(V302:V304),"0")</f>
        <v>400</v>
      </c>
      <c r="W306" s="312">
        <f>IFERROR(SUM(W302:W304),"0")</f>
        <v>405</v>
      </c>
      <c r="X306" s="37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18">
        <v>4607091384260</v>
      </c>
      <c r="E308" s="316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18">
        <v>4607091384673</v>
      </c>
      <c r="E312" s="316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18">
        <v>4607091384185</v>
      </c>
      <c r="E317" s="316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18">
        <v>4607091384192</v>
      </c>
      <c r="E318" s="316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18">
        <v>4680115881907</v>
      </c>
      <c r="E319" s="316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18">
        <v>4607091384680</v>
      </c>
      <c r="E320" s="316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18">
        <v>4607091384802</v>
      </c>
      <c r="E324" s="316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4"/>
      <c r="T324" s="34"/>
      <c r="U324" s="35" t="s">
        <v>65</v>
      </c>
      <c r="V324" s="310">
        <v>40</v>
      </c>
      <c r="W324" s="311">
        <f>IFERROR(IF(V324="",0,CEILING((V324/$H324),1)*$H324),"")</f>
        <v>43.8</v>
      </c>
      <c r="X324" s="36">
        <f>IFERROR(IF(W324=0,"",ROUNDUP(W324/H324,0)*0.00753),"")</f>
        <v>7.5300000000000006E-2</v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18">
        <v>4607091384826</v>
      </c>
      <c r="E325" s="316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6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7" t="s">
        <v>67</v>
      </c>
      <c r="V326" s="312">
        <f>IFERROR(V324/H324,"0")+IFERROR(V325/H325,"0")</f>
        <v>9.1324200913242013</v>
      </c>
      <c r="W326" s="312">
        <f>IFERROR(W324/H324,"0")+IFERROR(W325/H325,"0")</f>
        <v>10</v>
      </c>
      <c r="X326" s="312">
        <f>IFERROR(IF(X324="",0,X324),"0")+IFERROR(IF(X325="",0,X325),"0")</f>
        <v>7.5300000000000006E-2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7" t="s">
        <v>65</v>
      </c>
      <c r="V327" s="312">
        <f>IFERROR(SUM(V324:V325),"0")</f>
        <v>40</v>
      </c>
      <c r="W327" s="312">
        <f>IFERROR(SUM(W324:W325),"0")</f>
        <v>43.8</v>
      </c>
      <c r="X327" s="37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18">
        <v>4607091384246</v>
      </c>
      <c r="E329" s="316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3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4"/>
      <c r="T329" s="34"/>
      <c r="U329" s="35" t="s">
        <v>65</v>
      </c>
      <c r="V329" s="310">
        <v>600</v>
      </c>
      <c r="W329" s="311">
        <f>IFERROR(IF(V329="",0,CEILING((V329/$H329),1)*$H329),"")</f>
        <v>600.6</v>
      </c>
      <c r="X329" s="36">
        <f>IFERROR(IF(W329=0,"",ROUNDUP(W329/H329,0)*0.02175),"")</f>
        <v>1.67475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18">
        <v>4680115881976</v>
      </c>
      <c r="E330" s="316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18">
        <v>4607091384253</v>
      </c>
      <c r="E331" s="316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18">
        <v>4680115881969</v>
      </c>
      <c r="E332" s="316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7" t="s">
        <v>67</v>
      </c>
      <c r="V333" s="312">
        <f>IFERROR(V329/H329,"0")+IFERROR(V330/H330,"0")+IFERROR(V331/H331,"0")+IFERROR(V332/H332,"0")</f>
        <v>76.92307692307692</v>
      </c>
      <c r="W333" s="312">
        <f>IFERROR(W329/H329,"0")+IFERROR(W330/H330,"0")+IFERROR(W331/H331,"0")+IFERROR(W332/H332,"0")</f>
        <v>77</v>
      </c>
      <c r="X333" s="312">
        <f>IFERROR(IF(X329="",0,X329),"0")+IFERROR(IF(X330="",0,X330),"0")+IFERROR(IF(X331="",0,X331),"0")+IFERROR(IF(X332="",0,X332),"0")</f>
        <v>1.67475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7" t="s">
        <v>65</v>
      </c>
      <c r="V334" s="312">
        <f>IFERROR(SUM(V329:V332),"0")</f>
        <v>600</v>
      </c>
      <c r="W334" s="312">
        <f>IFERROR(SUM(W329:W332),"0")</f>
        <v>600.6</v>
      </c>
      <c r="X334" s="37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18">
        <v>4607091389357</v>
      </c>
      <c r="E336" s="316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366" t="s">
        <v>482</v>
      </c>
      <c r="B339" s="367"/>
      <c r="C339" s="367"/>
      <c r="D339" s="367"/>
      <c r="E339" s="367"/>
      <c r="F339" s="367"/>
      <c r="G339" s="367"/>
      <c r="H339" s="367"/>
      <c r="I339" s="367"/>
      <c r="J339" s="367"/>
      <c r="K339" s="367"/>
      <c r="L339" s="367"/>
      <c r="M339" s="367"/>
      <c r="N339" s="367"/>
      <c r="O339" s="367"/>
      <c r="P339" s="367"/>
      <c r="Q339" s="367"/>
      <c r="R339" s="367"/>
      <c r="S339" s="367"/>
      <c r="T339" s="367"/>
      <c r="U339" s="367"/>
      <c r="V339" s="367"/>
      <c r="W339" s="367"/>
      <c r="X339" s="367"/>
      <c r="Y339" s="48"/>
      <c r="Z339" s="48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18">
        <v>4607091389708</v>
      </c>
      <c r="E342" s="316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18">
        <v>4607091389692</v>
      </c>
      <c r="E343" s="316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18">
        <v>4607091389753</v>
      </c>
      <c r="E347" s="316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4"/>
      <c r="T347" s="34"/>
      <c r="U347" s="35" t="s">
        <v>65</v>
      </c>
      <c r="V347" s="310">
        <v>40</v>
      </c>
      <c r="W347" s="311">
        <f t="shared" ref="W347:W359" si="15">IFERROR(IF(V347="",0,CEILING((V347/$H347),1)*$H347),"")</f>
        <v>42</v>
      </c>
      <c r="X347" s="36">
        <f>IFERROR(IF(W347=0,"",ROUNDUP(W347/H347,0)*0.00753),"")</f>
        <v>7.5300000000000006E-2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18">
        <v>4607091389760</v>
      </c>
      <c r="E348" s="316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4"/>
      <c r="T348" s="34"/>
      <c r="U348" s="35" t="s">
        <v>65</v>
      </c>
      <c r="V348" s="310">
        <v>30</v>
      </c>
      <c r="W348" s="311">
        <f t="shared" si="15"/>
        <v>33.6</v>
      </c>
      <c r="X348" s="36">
        <f>IFERROR(IF(W348=0,"",ROUNDUP(W348/H348,0)*0.00753),"")</f>
        <v>6.0240000000000002E-2</v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18">
        <v>4607091389746</v>
      </c>
      <c r="E349" s="316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4"/>
      <c r="T349" s="34"/>
      <c r="U349" s="35" t="s">
        <v>65</v>
      </c>
      <c r="V349" s="310">
        <v>80</v>
      </c>
      <c r="W349" s="311">
        <f t="shared" si="15"/>
        <v>84</v>
      </c>
      <c r="X349" s="36">
        <f>IFERROR(IF(W349=0,"",ROUNDUP(W349/H349,0)*0.00753),"")</f>
        <v>0.15060000000000001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18">
        <v>4680115882928</v>
      </c>
      <c r="E350" s="316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18">
        <v>4680115883147</v>
      </c>
      <c r="E351" s="316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18">
        <v>4607091384338</v>
      </c>
      <c r="E352" s="316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4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18">
        <v>4680115883154</v>
      </c>
      <c r="E353" s="316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18">
        <v>4607091389524</v>
      </c>
      <c r="E354" s="316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5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4"/>
      <c r="T354" s="34"/>
      <c r="U354" s="35" t="s">
        <v>65</v>
      </c>
      <c r="V354" s="310">
        <v>0</v>
      </c>
      <c r="W354" s="311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18">
        <v>4680115883161</v>
      </c>
      <c r="E355" s="316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18">
        <v>4607091384345</v>
      </c>
      <c r="E356" s="316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18">
        <v>4680115883178</v>
      </c>
      <c r="E357" s="316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4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18">
        <v>4607091389531</v>
      </c>
      <c r="E358" s="316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4"/>
      <c r="T358" s="34"/>
      <c r="U358" s="35" t="s">
        <v>65</v>
      </c>
      <c r="V358" s="310">
        <v>0</v>
      </c>
      <c r="W358" s="311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18">
        <v>4680115883185</v>
      </c>
      <c r="E359" s="316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370" t="s">
        <v>514</v>
      </c>
      <c r="O359" s="315"/>
      <c r="P359" s="315"/>
      <c r="Q359" s="315"/>
      <c r="R359" s="316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35.714285714285708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38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0.28614000000000001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7" t="s">
        <v>65</v>
      </c>
      <c r="V361" s="312">
        <f>IFERROR(SUM(V347:V359),"0")</f>
        <v>150</v>
      </c>
      <c r="W361" s="312">
        <f>IFERROR(SUM(W347:W359),"0")</f>
        <v>159.6</v>
      </c>
      <c r="X361" s="37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18">
        <v>4607091389685</v>
      </c>
      <c r="E363" s="316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4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18">
        <v>4607091389654</v>
      </c>
      <c r="E364" s="316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4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18">
        <v>4607091384352</v>
      </c>
      <c r="E365" s="316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4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18">
        <v>4607091389661</v>
      </c>
      <c r="E366" s="316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3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18">
        <v>4680115881648</v>
      </c>
      <c r="E370" s="316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18">
        <v>4680115884359</v>
      </c>
      <c r="E374" s="316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87" t="s">
        <v>529</v>
      </c>
      <c r="O374" s="315"/>
      <c r="P374" s="315"/>
      <c r="Q374" s="315"/>
      <c r="R374" s="316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18">
        <v>4680115884335</v>
      </c>
      <c r="E375" s="316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612" t="s">
        <v>534</v>
      </c>
      <c r="O375" s="315"/>
      <c r="P375" s="315"/>
      <c r="Q375" s="315"/>
      <c r="R375" s="316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18">
        <v>4680115884113</v>
      </c>
      <c r="E376" s="316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447" t="s">
        <v>537</v>
      </c>
      <c r="O376" s="315"/>
      <c r="P376" s="315"/>
      <c r="Q376" s="315"/>
      <c r="R376" s="316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18">
        <v>4680115884342</v>
      </c>
      <c r="E377" s="316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614" t="s">
        <v>540</v>
      </c>
      <c r="O377" s="315"/>
      <c r="P377" s="315"/>
      <c r="Q377" s="315"/>
      <c r="R377" s="316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18">
        <v>4680115884090</v>
      </c>
      <c r="E381" s="316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361" t="s">
        <v>543</v>
      </c>
      <c r="O381" s="315"/>
      <c r="P381" s="315"/>
      <c r="Q381" s="315"/>
      <c r="R381" s="316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18">
        <v>4680115882997</v>
      </c>
      <c r="E382" s="316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516" t="s">
        <v>546</v>
      </c>
      <c r="O382" s="315"/>
      <c r="P382" s="315"/>
      <c r="Q382" s="315"/>
      <c r="R382" s="316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18">
        <v>4607091389388</v>
      </c>
      <c r="E387" s="316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18">
        <v>4607091389364</v>
      </c>
      <c r="E388" s="316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6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18">
        <v>4607091389739</v>
      </c>
      <c r="E392" s="316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4"/>
      <c r="T392" s="34"/>
      <c r="U392" s="35" t="s">
        <v>65</v>
      </c>
      <c r="V392" s="310">
        <v>150</v>
      </c>
      <c r="W392" s="311">
        <f t="shared" ref="W392:W398" si="17">IFERROR(IF(V392="",0,CEILING((V392/$H392),1)*$H392),"")</f>
        <v>151.20000000000002</v>
      </c>
      <c r="X392" s="36">
        <f>IFERROR(IF(W392=0,"",ROUNDUP(W392/H392,0)*0.00753),"")</f>
        <v>0.27107999999999999</v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18">
        <v>4680115883048</v>
      </c>
      <c r="E393" s="316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18">
        <v>4607091389425</v>
      </c>
      <c r="E394" s="316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18">
        <v>4680115882911</v>
      </c>
      <c r="E395" s="316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532" t="s">
        <v>560</v>
      </c>
      <c r="O395" s="315"/>
      <c r="P395" s="315"/>
      <c r="Q395" s="315"/>
      <c r="R395" s="316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18">
        <v>4680115880771</v>
      </c>
      <c r="E396" s="316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18">
        <v>4607091389500</v>
      </c>
      <c r="E397" s="316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18">
        <v>4680115881983</v>
      </c>
      <c r="E398" s="316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2">
        <f>IFERROR(V392/H392,"0")+IFERROR(V393/H393,"0")+IFERROR(V394/H394,"0")+IFERROR(V395/H395,"0")+IFERROR(V396/H396,"0")+IFERROR(V397/H397,"0")+IFERROR(V398/H398,"0")</f>
        <v>35.714285714285715</v>
      </c>
      <c r="W399" s="312">
        <f>IFERROR(W392/H392,"0")+IFERROR(W393/H393,"0")+IFERROR(W394/H394,"0")+IFERROR(W395/H395,"0")+IFERROR(W396/H396,"0")+IFERROR(W397/H397,"0")+IFERROR(W398/H398,"0")</f>
        <v>36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0.27107999999999999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2">
        <f>IFERROR(SUM(V392:V398),"0")</f>
        <v>150</v>
      </c>
      <c r="W400" s="312">
        <f>IFERROR(SUM(W392:W398),"0")</f>
        <v>151.20000000000002</v>
      </c>
      <c r="X400" s="37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18">
        <v>4680115882980</v>
      </c>
      <c r="E402" s="316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41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366" t="s">
        <v>569</v>
      </c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7"/>
      <c r="N405" s="367"/>
      <c r="O405" s="367"/>
      <c r="P405" s="367"/>
      <c r="Q405" s="367"/>
      <c r="R405" s="367"/>
      <c r="S405" s="367"/>
      <c r="T405" s="367"/>
      <c r="U405" s="367"/>
      <c r="V405" s="367"/>
      <c r="W405" s="367"/>
      <c r="X405" s="367"/>
      <c r="Y405" s="48"/>
      <c r="Z405" s="48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18">
        <v>4607091389067</v>
      </c>
      <c r="E408" s="316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5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18">
        <v>4607091383522</v>
      </c>
      <c r="E409" s="316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4"/>
      <c r="T409" s="34"/>
      <c r="U409" s="35" t="s">
        <v>65</v>
      </c>
      <c r="V409" s="310">
        <v>140</v>
      </c>
      <c r="W409" s="311">
        <f t="shared" si="18"/>
        <v>142.56</v>
      </c>
      <c r="X409" s="36">
        <f>IFERROR(IF(W409=0,"",ROUNDUP(W409/H409,0)*0.01196),"")</f>
        <v>0.32291999999999998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18">
        <v>4607091384437</v>
      </c>
      <c r="E410" s="316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18">
        <v>4607091389104</v>
      </c>
      <c r="E411" s="316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4"/>
      <c r="T411" s="34"/>
      <c r="U411" s="35" t="s">
        <v>65</v>
      </c>
      <c r="V411" s="310">
        <v>20</v>
      </c>
      <c r="W411" s="311">
        <f t="shared" si="18"/>
        <v>21.12</v>
      </c>
      <c r="X411" s="36">
        <f>IFERROR(IF(W411=0,"",ROUNDUP(W411/H411,0)*0.01196),"")</f>
        <v>4.7840000000000001E-2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18">
        <v>4680115880603</v>
      </c>
      <c r="E412" s="316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9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18">
        <v>4607091389999</v>
      </c>
      <c r="E413" s="316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4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18">
        <v>4680115882782</v>
      </c>
      <c r="E414" s="316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5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18">
        <v>4607091389098</v>
      </c>
      <c r="E415" s="316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18">
        <v>4607091389982</v>
      </c>
      <c r="E416" s="316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30.303030303030305</v>
      </c>
      <c r="W417" s="312">
        <f>IFERROR(W408/H408,"0")+IFERROR(W409/H409,"0")+IFERROR(W410/H410,"0")+IFERROR(W411/H411,"0")+IFERROR(W412/H412,"0")+IFERROR(W413/H413,"0")+IFERROR(W414/H414,"0")+IFERROR(W415/H415,"0")+IFERROR(W416/H416,"0")</f>
        <v>31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0.37075999999999998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7" t="s">
        <v>65</v>
      </c>
      <c r="V418" s="312">
        <f>IFERROR(SUM(V408:V416),"0")</f>
        <v>160</v>
      </c>
      <c r="W418" s="312">
        <f>IFERROR(SUM(W408:W416),"0")</f>
        <v>163.68</v>
      </c>
      <c r="X418" s="37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18">
        <v>4607091388930</v>
      </c>
      <c r="E420" s="316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5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4"/>
      <c r="T420" s="34"/>
      <c r="U420" s="35" t="s">
        <v>65</v>
      </c>
      <c r="V420" s="310">
        <v>100</v>
      </c>
      <c r="W420" s="311">
        <f>IFERROR(IF(V420="",0,CEILING((V420/$H420),1)*$H420),"")</f>
        <v>100.32000000000001</v>
      </c>
      <c r="X420" s="36">
        <f>IFERROR(IF(W420=0,"",ROUNDUP(W420/H420,0)*0.01196),"")</f>
        <v>0.22724</v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18">
        <v>4680115880054</v>
      </c>
      <c r="E421" s="316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7" t="s">
        <v>67</v>
      </c>
      <c r="V422" s="312">
        <f>IFERROR(V420/H420,"0")+IFERROR(V421/H421,"0")</f>
        <v>18.939393939393938</v>
      </c>
      <c r="W422" s="312">
        <f>IFERROR(W420/H420,"0")+IFERROR(W421/H421,"0")</f>
        <v>19</v>
      </c>
      <c r="X422" s="312">
        <f>IFERROR(IF(X420="",0,X420),"0")+IFERROR(IF(X421="",0,X421),"0")</f>
        <v>0.22724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7" t="s">
        <v>65</v>
      </c>
      <c r="V423" s="312">
        <f>IFERROR(SUM(V420:V421),"0")</f>
        <v>100</v>
      </c>
      <c r="W423" s="312">
        <f>IFERROR(SUM(W420:W421),"0")</f>
        <v>100.32000000000001</v>
      </c>
      <c r="X423" s="37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18">
        <v>4680115883116</v>
      </c>
      <c r="E425" s="316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5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4"/>
      <c r="T425" s="34"/>
      <c r="U425" s="35" t="s">
        <v>65</v>
      </c>
      <c r="V425" s="310">
        <v>30</v>
      </c>
      <c r="W425" s="311">
        <f t="shared" ref="W425:W430" si="19">IFERROR(IF(V425="",0,CEILING((V425/$H425),1)*$H425),"")</f>
        <v>31.68</v>
      </c>
      <c r="X425" s="36">
        <f>IFERROR(IF(W425=0,"",ROUNDUP(W425/H425,0)*0.01196),"")</f>
        <v>7.1760000000000004E-2</v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18">
        <v>4680115883093</v>
      </c>
      <c r="E426" s="316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3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4"/>
      <c r="T426" s="34"/>
      <c r="U426" s="35" t="s">
        <v>65</v>
      </c>
      <c r="V426" s="310">
        <v>40</v>
      </c>
      <c r="W426" s="311">
        <f t="shared" si="19"/>
        <v>42.24</v>
      </c>
      <c r="X426" s="36">
        <f>IFERROR(IF(W426=0,"",ROUNDUP(W426/H426,0)*0.01196),"")</f>
        <v>9.5680000000000001E-2</v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18">
        <v>4680115883109</v>
      </c>
      <c r="E427" s="316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4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4"/>
      <c r="T427" s="34"/>
      <c r="U427" s="35" t="s">
        <v>65</v>
      </c>
      <c r="V427" s="310">
        <v>100</v>
      </c>
      <c r="W427" s="311">
        <f t="shared" si="19"/>
        <v>100.32000000000001</v>
      </c>
      <c r="X427" s="36">
        <f>IFERROR(IF(W427=0,"",ROUNDUP(W427/H427,0)*0.01196),"")</f>
        <v>0.22724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18">
        <v>4680115882072</v>
      </c>
      <c r="E428" s="316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424" t="s">
        <v>600</v>
      </c>
      <c r="O428" s="315"/>
      <c r="P428" s="315"/>
      <c r="Q428" s="315"/>
      <c r="R428" s="316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18">
        <v>4680115882102</v>
      </c>
      <c r="E429" s="316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442" t="s">
        <v>603</v>
      </c>
      <c r="O429" s="315"/>
      <c r="P429" s="315"/>
      <c r="Q429" s="315"/>
      <c r="R429" s="316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18">
        <v>4680115882096</v>
      </c>
      <c r="E430" s="316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585" t="s">
        <v>606</v>
      </c>
      <c r="O430" s="315"/>
      <c r="P430" s="315"/>
      <c r="Q430" s="315"/>
      <c r="R430" s="316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7" t="s">
        <v>67</v>
      </c>
      <c r="V431" s="312">
        <f>IFERROR(V425/H425,"0")+IFERROR(V426/H426,"0")+IFERROR(V427/H427,"0")+IFERROR(V428/H428,"0")+IFERROR(V429/H429,"0")+IFERROR(V430/H430,"0")</f>
        <v>32.196969696969695</v>
      </c>
      <c r="W431" s="312">
        <f>IFERROR(W425/H425,"0")+IFERROR(W426/H426,"0")+IFERROR(W427/H427,"0")+IFERROR(W428/H428,"0")+IFERROR(W429/H429,"0")+IFERROR(W430/H430,"0")</f>
        <v>33</v>
      </c>
      <c r="X431" s="312">
        <f>IFERROR(IF(X425="",0,X425),"0")+IFERROR(IF(X426="",0,X426),"0")+IFERROR(IF(X427="",0,X427),"0")+IFERROR(IF(X428="",0,X428),"0")+IFERROR(IF(X429="",0,X429),"0")+IFERROR(IF(X430="",0,X430),"0")</f>
        <v>0.39468000000000003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7" t="s">
        <v>65</v>
      </c>
      <c r="V432" s="312">
        <f>IFERROR(SUM(V425:V430),"0")</f>
        <v>170</v>
      </c>
      <c r="W432" s="312">
        <f>IFERROR(SUM(W425:W430),"0")</f>
        <v>174.24</v>
      </c>
      <c r="X432" s="37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18">
        <v>4607091383409</v>
      </c>
      <c r="E434" s="316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4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18">
        <v>4607091383416</v>
      </c>
      <c r="E435" s="316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366" t="s">
        <v>611</v>
      </c>
      <c r="B438" s="367"/>
      <c r="C438" s="367"/>
      <c r="D438" s="367"/>
      <c r="E438" s="367"/>
      <c r="F438" s="367"/>
      <c r="G438" s="367"/>
      <c r="H438" s="367"/>
      <c r="I438" s="367"/>
      <c r="J438" s="367"/>
      <c r="K438" s="367"/>
      <c r="L438" s="367"/>
      <c r="M438" s="367"/>
      <c r="N438" s="367"/>
      <c r="O438" s="367"/>
      <c r="P438" s="367"/>
      <c r="Q438" s="367"/>
      <c r="R438" s="367"/>
      <c r="S438" s="367"/>
      <c r="T438" s="367"/>
      <c r="U438" s="367"/>
      <c r="V438" s="367"/>
      <c r="W438" s="367"/>
      <c r="X438" s="367"/>
      <c r="Y438" s="48"/>
      <c r="Z438" s="48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18">
        <v>4640242180441</v>
      </c>
      <c r="E441" s="316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621" t="s">
        <v>615</v>
      </c>
      <c r="O441" s="315"/>
      <c r="P441" s="315"/>
      <c r="Q441" s="315"/>
      <c r="R441" s="316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18">
        <v>4640242180564</v>
      </c>
      <c r="E442" s="316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565" t="s">
        <v>618</v>
      </c>
      <c r="O442" s="315"/>
      <c r="P442" s="315"/>
      <c r="Q442" s="315"/>
      <c r="R442" s="316"/>
      <c r="S442" s="34"/>
      <c r="T442" s="34"/>
      <c r="U442" s="35" t="s">
        <v>65</v>
      </c>
      <c r="V442" s="310">
        <v>0</v>
      </c>
      <c r="W442" s="311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5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7" t="s">
        <v>67</v>
      </c>
      <c r="V443" s="312">
        <f>IFERROR(V441/H441,"0")+IFERROR(V442/H442,"0")</f>
        <v>0</v>
      </c>
      <c r="W443" s="312">
        <f>IFERROR(W441/H441,"0")+IFERROR(W442/H442,"0")</f>
        <v>0</v>
      </c>
      <c r="X443" s="312">
        <f>IFERROR(IF(X441="",0,X441),"0")+IFERROR(IF(X442="",0,X442),"0")</f>
        <v>0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7" t="s">
        <v>65</v>
      </c>
      <c r="V444" s="312">
        <f>IFERROR(SUM(V441:V442),"0")</f>
        <v>0</v>
      </c>
      <c r="W444" s="312">
        <f>IFERROR(SUM(W441:W442),"0")</f>
        <v>0</v>
      </c>
      <c r="X444" s="37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18">
        <v>4640242180526</v>
      </c>
      <c r="E446" s="316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520" t="s">
        <v>621</v>
      </c>
      <c r="O446" s="315"/>
      <c r="P446" s="315"/>
      <c r="Q446" s="315"/>
      <c r="R446" s="316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18">
        <v>4640242180519</v>
      </c>
      <c r="E447" s="316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448" t="s">
        <v>624</v>
      </c>
      <c r="O447" s="315"/>
      <c r="P447" s="315"/>
      <c r="Q447" s="315"/>
      <c r="R447" s="316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18">
        <v>4640242180816</v>
      </c>
      <c r="E451" s="316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503" t="s">
        <v>627</v>
      </c>
      <c r="O451" s="315"/>
      <c r="P451" s="315"/>
      <c r="Q451" s="315"/>
      <c r="R451" s="316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18">
        <v>4640242180595</v>
      </c>
      <c r="E452" s="316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474" t="s">
        <v>630</v>
      </c>
      <c r="O452" s="315"/>
      <c r="P452" s="315"/>
      <c r="Q452" s="315"/>
      <c r="R452" s="316"/>
      <c r="S452" s="34"/>
      <c r="T452" s="34"/>
      <c r="U452" s="35" t="s">
        <v>65</v>
      </c>
      <c r="V452" s="310">
        <v>0</v>
      </c>
      <c r="W452" s="311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9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7" t="s">
        <v>67</v>
      </c>
      <c r="V453" s="312">
        <f>IFERROR(V451/H451,"0")+IFERROR(V452/H452,"0")</f>
        <v>0</v>
      </c>
      <c r="W453" s="312">
        <f>IFERROR(W451/H451,"0")+IFERROR(W452/H452,"0")</f>
        <v>0</v>
      </c>
      <c r="X453" s="312">
        <f>IFERROR(IF(X451="",0,X451),"0")+IFERROR(IF(X452="",0,X452),"0")</f>
        <v>0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7" t="s">
        <v>65</v>
      </c>
      <c r="V454" s="312">
        <f>IFERROR(SUM(V451:V452),"0")</f>
        <v>0</v>
      </c>
      <c r="W454" s="312">
        <f>IFERROR(SUM(W451:W452),"0")</f>
        <v>0</v>
      </c>
      <c r="X454" s="37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18">
        <v>4640242180540</v>
      </c>
      <c r="E456" s="316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477" t="s">
        <v>633</v>
      </c>
      <c r="O456" s="315"/>
      <c r="P456" s="315"/>
      <c r="Q456" s="315"/>
      <c r="R456" s="316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18">
        <v>4640242180557</v>
      </c>
      <c r="E457" s="316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339" t="s">
        <v>636</v>
      </c>
      <c r="O457" s="315"/>
      <c r="P457" s="315"/>
      <c r="Q457" s="315"/>
      <c r="R457" s="316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18">
        <v>4680115880870</v>
      </c>
      <c r="E462" s="316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4"/>
      <c r="T462" s="34"/>
      <c r="U462" s="35" t="s">
        <v>65</v>
      </c>
      <c r="V462" s="310">
        <v>0</v>
      </c>
      <c r="W462" s="311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2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7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7" t="s">
        <v>65</v>
      </c>
      <c r="V464" s="312">
        <f>IFERROR(SUM(V462:V462),"0")</f>
        <v>0</v>
      </c>
      <c r="W464" s="312">
        <f>IFERROR(SUM(W462:W462),"0")</f>
        <v>0</v>
      </c>
      <c r="X464" s="37"/>
      <c r="Y464" s="313"/>
      <c r="Z464" s="313"/>
    </row>
    <row r="465" spans="1:29" ht="15" customHeight="1" x14ac:dyDescent="0.2">
      <c r="A465" s="548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2"/>
      <c r="N465" s="350" t="s">
        <v>640</v>
      </c>
      <c r="O465" s="351"/>
      <c r="P465" s="351"/>
      <c r="Q465" s="351"/>
      <c r="R465" s="351"/>
      <c r="S465" s="351"/>
      <c r="T465" s="352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2693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2760.1399999999994</v>
      </c>
      <c r="X465" s="37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2"/>
      <c r="N466" s="350" t="s">
        <v>641</v>
      </c>
      <c r="O466" s="351"/>
      <c r="P466" s="351"/>
      <c r="Q466" s="351"/>
      <c r="R466" s="351"/>
      <c r="S466" s="351"/>
      <c r="T466" s="352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2853.1095457713272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2923.9180000000001</v>
      </c>
      <c r="X466" s="37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2"/>
      <c r="N467" s="350" t="s">
        <v>642</v>
      </c>
      <c r="O467" s="351"/>
      <c r="P467" s="351"/>
      <c r="Q467" s="351"/>
      <c r="R467" s="351"/>
      <c r="S467" s="351"/>
      <c r="T467" s="352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6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6</v>
      </c>
      <c r="X467" s="37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2"/>
      <c r="N468" s="350" t="s">
        <v>644</v>
      </c>
      <c r="O468" s="351"/>
      <c r="P468" s="351"/>
      <c r="Q468" s="351"/>
      <c r="R468" s="351"/>
      <c r="S468" s="351"/>
      <c r="T468" s="352"/>
      <c r="U468" s="37" t="s">
        <v>65</v>
      </c>
      <c r="V468" s="312">
        <f>GrossWeightTotal+PalletQtyTotal*25</f>
        <v>3003.1095457713272</v>
      </c>
      <c r="W468" s="312">
        <f>GrossWeightTotalR+PalletQtyTotalR*25</f>
        <v>3073.9180000000001</v>
      </c>
      <c r="X468" s="37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2"/>
      <c r="N469" s="350" t="s">
        <v>645</v>
      </c>
      <c r="O469" s="351"/>
      <c r="P469" s="351"/>
      <c r="Q469" s="351"/>
      <c r="R469" s="351"/>
      <c r="S469" s="351"/>
      <c r="T469" s="352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383.56676044233126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394</v>
      </c>
      <c r="X469" s="37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2"/>
      <c r="N470" s="350" t="s">
        <v>646</v>
      </c>
      <c r="O470" s="351"/>
      <c r="P470" s="351"/>
      <c r="Q470" s="351"/>
      <c r="R470" s="351"/>
      <c r="S470" s="351"/>
      <c r="T470" s="352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6.1395299999999988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47" t="s">
        <v>93</v>
      </c>
      <c r="D472" s="631"/>
      <c r="E472" s="631"/>
      <c r="F472" s="403"/>
      <c r="G472" s="347" t="s">
        <v>236</v>
      </c>
      <c r="H472" s="631"/>
      <c r="I472" s="631"/>
      <c r="J472" s="631"/>
      <c r="K472" s="631"/>
      <c r="L472" s="631"/>
      <c r="M472" s="403"/>
      <c r="N472" s="347" t="s">
        <v>432</v>
      </c>
      <c r="O472" s="403"/>
      <c r="P472" s="347" t="s">
        <v>482</v>
      </c>
      <c r="Q472" s="403"/>
      <c r="R472" s="303" t="s">
        <v>569</v>
      </c>
      <c r="S472" s="347" t="s">
        <v>611</v>
      </c>
      <c r="T472" s="403"/>
      <c r="U472" s="304"/>
      <c r="Z472" s="52"/>
      <c r="AC472" s="304"/>
    </row>
    <row r="473" spans="1:29" ht="14.25" customHeight="1" thickTop="1" x14ac:dyDescent="0.2">
      <c r="A473" s="382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4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4"/>
      <c r="Z473" s="52"/>
      <c r="AC473" s="304"/>
    </row>
    <row r="474" spans="1:29" ht="13.5" customHeight="1" thickBot="1" x14ac:dyDescent="0.25">
      <c r="A474" s="383"/>
      <c r="B474" s="348"/>
      <c r="C474" s="348"/>
      <c r="D474" s="348"/>
      <c r="E474" s="348"/>
      <c r="F474" s="348"/>
      <c r="G474" s="348"/>
      <c r="H474" s="348"/>
      <c r="I474" s="348"/>
      <c r="J474" s="348"/>
      <c r="K474" s="304"/>
      <c r="L474" s="348"/>
      <c r="M474" s="348"/>
      <c r="N474" s="348"/>
      <c r="O474" s="348"/>
      <c r="P474" s="348"/>
      <c r="Q474" s="348"/>
      <c r="R474" s="348"/>
      <c r="S474" s="348"/>
      <c r="T474" s="348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54</v>
      </c>
      <c r="D475" s="46">
        <f>IFERROR(W55*1,"0")+IFERROR(W56*1,"0")+IFERROR(W57*1,"0")+IFERROR(W58*1,"0")</f>
        <v>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166.09999999999997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636.59999999999991</v>
      </c>
      <c r="K475" s="304"/>
      <c r="L475" s="46">
        <f>IFERROR(W256*1,"0")+IFERROR(W257*1,"0")+IFERROR(W258*1,"0")+IFERROR(W259*1,"0")+IFERROR(W260*1,"0")+IFERROR(W261*1,"0")+IFERROR(W262*1,"0")+IFERROR(W266*1,"0")+IFERROR(W267*1,"0")</f>
        <v>0</v>
      </c>
      <c r="M475" s="46">
        <f>IFERROR(W272*1,"0")+IFERROR(W276*1,"0")+IFERROR(W277*1,"0")+IFERROR(W281*1,"0")+IFERROR(W285*1,"0")</f>
        <v>0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510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644.4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159.6</v>
      </c>
      <c r="Q475" s="46">
        <f>IFERROR(W387*1,"0")+IFERROR(W388*1,"0")+IFERROR(W392*1,"0")+IFERROR(W393*1,"0")+IFERROR(W394*1,"0")+IFERROR(W395*1,"0")+IFERROR(W396*1,"0")+IFERROR(W397*1,"0")+IFERROR(W398*1,"0")+IFERROR(W402*1,"0")</f>
        <v>151.20000000000002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438.24</v>
      </c>
      <c r="S475" s="46">
        <f>IFERROR(W441*1,"0")+IFERROR(W442*1,"0")+IFERROR(W446*1,"0")+IFERROR(W447*1,"0")+IFERROR(W451*1,"0")+IFERROR(W452*1,"0")+IFERROR(W456*1,"0")+IFERROR(W457*1,"0")</f>
        <v>0</v>
      </c>
      <c r="T475" s="46">
        <f>IFERROR(W462*1,"0")</f>
        <v>0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N249:R249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D107:E107"/>
    <mergeCell ref="D163:E163"/>
    <mergeCell ref="A116:X116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320:R320"/>
    <mergeCell ref="D121:E121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451:R451"/>
    <mergeCell ref="N158:R158"/>
    <mergeCell ref="D74:E74"/>
    <mergeCell ref="A34:X34"/>
    <mergeCell ref="D68:E68"/>
    <mergeCell ref="D201:E201"/>
    <mergeCell ref="N245:R245"/>
    <mergeCell ref="N258:R258"/>
    <mergeCell ref="A270:X270"/>
    <mergeCell ref="N167:T167"/>
    <mergeCell ref="N247:T247"/>
    <mergeCell ref="N260:R260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329:R329"/>
    <mergeCell ref="N415:R415"/>
    <mergeCell ref="N50:R50"/>
    <mergeCell ref="N221:R221"/>
    <mergeCell ref="N292:R292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D295:E295"/>
    <mergeCell ref="D178:E178"/>
    <mergeCell ref="N330:R330"/>
    <mergeCell ref="N97:R97"/>
    <mergeCell ref="N395:R395"/>
    <mergeCell ref="D267:E267"/>
    <mergeCell ref="A385:X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2023-11-29T10:54:35Z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