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1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W465" i="1"/>
  <c r="V465" i="1"/>
  <c r="W464" i="1"/>
  <c r="N464" i="1"/>
  <c r="V461" i="1"/>
  <c r="V460" i="1"/>
  <c r="W459" i="1"/>
  <c r="X459" i="1" s="1"/>
  <c r="X458" i="1"/>
  <c r="X460" i="1" s="1"/>
  <c r="W458" i="1"/>
  <c r="V456" i="1"/>
  <c r="V455" i="1"/>
  <c r="W454" i="1"/>
  <c r="X454" i="1" s="1"/>
  <c r="W453" i="1"/>
  <c r="W451" i="1"/>
  <c r="V451" i="1"/>
  <c r="V450" i="1"/>
  <c r="X449" i="1"/>
  <c r="W449" i="1"/>
  <c r="W448" i="1"/>
  <c r="W446" i="1"/>
  <c r="V446" i="1"/>
  <c r="V445" i="1"/>
  <c r="W444" i="1"/>
  <c r="X444" i="1" s="1"/>
  <c r="X443" i="1"/>
  <c r="W443" i="1"/>
  <c r="V439" i="1"/>
  <c r="W438" i="1"/>
  <c r="V438" i="1"/>
  <c r="W437" i="1"/>
  <c r="X437" i="1" s="1"/>
  <c r="N437" i="1"/>
  <c r="W436" i="1"/>
  <c r="W439" i="1" s="1"/>
  <c r="N436" i="1"/>
  <c r="V434" i="1"/>
  <c r="V433" i="1"/>
  <c r="W432" i="1"/>
  <c r="X432" i="1" s="1"/>
  <c r="X431" i="1"/>
  <c r="W431" i="1"/>
  <c r="W430" i="1"/>
  <c r="X430" i="1" s="1"/>
  <c r="W429" i="1"/>
  <c r="X429" i="1" s="1"/>
  <c r="N429" i="1"/>
  <c r="W428" i="1"/>
  <c r="X428" i="1" s="1"/>
  <c r="N428" i="1"/>
  <c r="W427" i="1"/>
  <c r="X427" i="1" s="1"/>
  <c r="N427" i="1"/>
  <c r="W425" i="1"/>
  <c r="V425" i="1"/>
  <c r="W424" i="1"/>
  <c r="V424" i="1"/>
  <c r="W423" i="1"/>
  <c r="X423" i="1" s="1"/>
  <c r="N423" i="1"/>
  <c r="X422" i="1"/>
  <c r="X424" i="1" s="1"/>
  <c r="W422" i="1"/>
  <c r="N422" i="1"/>
  <c r="V420" i="1"/>
  <c r="V419" i="1"/>
  <c r="X418" i="1"/>
  <c r="W418" i="1"/>
  <c r="N418" i="1"/>
  <c r="X417" i="1"/>
  <c r="W417" i="1"/>
  <c r="N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N413" i="1"/>
  <c r="W412" i="1"/>
  <c r="X412" i="1" s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W402" i="1"/>
  <c r="V402" i="1"/>
  <c r="V401" i="1"/>
  <c r="X400" i="1"/>
  <c r="W400" i="1"/>
  <c r="N400" i="1"/>
  <c r="X399" i="1"/>
  <c r="W399" i="1"/>
  <c r="N399" i="1"/>
  <c r="W398" i="1"/>
  <c r="X398" i="1" s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W392" i="1"/>
  <c r="V392" i="1"/>
  <c r="W391" i="1"/>
  <c r="V391" i="1"/>
  <c r="W390" i="1"/>
  <c r="X390" i="1" s="1"/>
  <c r="N390" i="1"/>
  <c r="X389" i="1"/>
  <c r="X391" i="1" s="1"/>
  <c r="W389" i="1"/>
  <c r="N389" i="1"/>
  <c r="W386" i="1"/>
  <c r="V386" i="1"/>
  <c r="V385" i="1"/>
  <c r="X384" i="1"/>
  <c r="W384" i="1"/>
  <c r="W383" i="1"/>
  <c r="V381" i="1"/>
  <c r="V380" i="1"/>
  <c r="W379" i="1"/>
  <c r="X379" i="1" s="1"/>
  <c r="W378" i="1"/>
  <c r="W381" i="1" s="1"/>
  <c r="W377" i="1"/>
  <c r="X377" i="1" s="1"/>
  <c r="X376" i="1"/>
  <c r="W376" i="1"/>
  <c r="V374" i="1"/>
  <c r="V373" i="1"/>
  <c r="W372" i="1"/>
  <c r="N372" i="1"/>
  <c r="V370" i="1"/>
  <c r="W369" i="1"/>
  <c r="V369" i="1"/>
  <c r="W368" i="1"/>
  <c r="X368" i="1" s="1"/>
  <c r="N368" i="1"/>
  <c r="W367" i="1"/>
  <c r="X367" i="1" s="1"/>
  <c r="N367" i="1"/>
  <c r="X366" i="1"/>
  <c r="W366" i="1"/>
  <c r="N366" i="1"/>
  <c r="X365" i="1"/>
  <c r="X369" i="1" s="1"/>
  <c r="W365" i="1"/>
  <c r="W370" i="1" s="1"/>
  <c r="N365" i="1"/>
  <c r="V363" i="1"/>
  <c r="V362" i="1"/>
  <c r="W361" i="1"/>
  <c r="X361" i="1" s="1"/>
  <c r="W360" i="1"/>
  <c r="X360" i="1" s="1"/>
  <c r="N360" i="1"/>
  <c r="X359" i="1"/>
  <c r="W359" i="1"/>
  <c r="N359" i="1"/>
  <c r="X358" i="1"/>
  <c r="W358" i="1"/>
  <c r="N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N349" i="1"/>
  <c r="V347" i="1"/>
  <c r="W346" i="1"/>
  <c r="V346" i="1"/>
  <c r="W345" i="1"/>
  <c r="X345" i="1" s="1"/>
  <c r="N345" i="1"/>
  <c r="W344" i="1"/>
  <c r="N344" i="1"/>
  <c r="W340" i="1"/>
  <c r="V340" i="1"/>
  <c r="W339" i="1"/>
  <c r="V339" i="1"/>
  <c r="W338" i="1"/>
  <c r="X338" i="1" s="1"/>
  <c r="X339" i="1" s="1"/>
  <c r="N338" i="1"/>
  <c r="V336" i="1"/>
  <c r="V335" i="1"/>
  <c r="W334" i="1"/>
  <c r="X334" i="1" s="1"/>
  <c r="N334" i="1"/>
  <c r="X333" i="1"/>
  <c r="W333" i="1"/>
  <c r="N333" i="1"/>
  <c r="X332" i="1"/>
  <c r="W332" i="1"/>
  <c r="N332" i="1"/>
  <c r="W331" i="1"/>
  <c r="X331" i="1" s="1"/>
  <c r="X335" i="1" s="1"/>
  <c r="N331" i="1"/>
  <c r="V329" i="1"/>
  <c r="W328" i="1"/>
  <c r="V328" i="1"/>
  <c r="W327" i="1"/>
  <c r="X327" i="1" s="1"/>
  <c r="N327" i="1"/>
  <c r="W326" i="1"/>
  <c r="W329" i="1" s="1"/>
  <c r="N326" i="1"/>
  <c r="V324" i="1"/>
  <c r="V323" i="1"/>
  <c r="W322" i="1"/>
  <c r="X322" i="1" s="1"/>
  <c r="N322" i="1"/>
  <c r="X321" i="1"/>
  <c r="W321" i="1"/>
  <c r="N321" i="1"/>
  <c r="X320" i="1"/>
  <c r="W320" i="1"/>
  <c r="W323" i="1" s="1"/>
  <c r="N320" i="1"/>
  <c r="W319" i="1"/>
  <c r="N319" i="1"/>
  <c r="V316" i="1"/>
  <c r="V315" i="1"/>
  <c r="W314" i="1"/>
  <c r="W315" i="1" s="1"/>
  <c r="N314" i="1"/>
  <c r="V312" i="1"/>
  <c r="W311" i="1"/>
  <c r="V311" i="1"/>
  <c r="W310" i="1"/>
  <c r="N310" i="1"/>
  <c r="V308" i="1"/>
  <c r="V307" i="1"/>
  <c r="W306" i="1"/>
  <c r="X306" i="1" s="1"/>
  <c r="N306" i="1"/>
  <c r="W305" i="1"/>
  <c r="X305" i="1" s="1"/>
  <c r="X304" i="1"/>
  <c r="X307" i="1" s="1"/>
  <c r="W304" i="1"/>
  <c r="W308" i="1" s="1"/>
  <c r="N304" i="1"/>
  <c r="V302" i="1"/>
  <c r="V301" i="1"/>
  <c r="X300" i="1"/>
  <c r="W300" i="1"/>
  <c r="N300" i="1"/>
  <c r="W299" i="1"/>
  <c r="X299" i="1" s="1"/>
  <c r="N299" i="1"/>
  <c r="W298" i="1"/>
  <c r="X298" i="1" s="1"/>
  <c r="X297" i="1"/>
  <c r="X301" i="1" s="1"/>
  <c r="W297" i="1"/>
  <c r="N297" i="1"/>
  <c r="W296" i="1"/>
  <c r="X296" i="1" s="1"/>
  <c r="N296" i="1"/>
  <c r="W295" i="1"/>
  <c r="X295" i="1" s="1"/>
  <c r="N295" i="1"/>
  <c r="X294" i="1"/>
  <c r="W294" i="1"/>
  <c r="N294" i="1"/>
  <c r="X293" i="1"/>
  <c r="W293" i="1"/>
  <c r="N293" i="1"/>
  <c r="V289" i="1"/>
  <c r="V288" i="1"/>
  <c r="X287" i="1"/>
  <c r="X288" i="1" s="1"/>
  <c r="W287" i="1"/>
  <c r="N287" i="1"/>
  <c r="V285" i="1"/>
  <c r="X284" i="1"/>
  <c r="V284" i="1"/>
  <c r="X283" i="1"/>
  <c r="W283" i="1"/>
  <c r="N283" i="1"/>
  <c r="V281" i="1"/>
  <c r="V280" i="1"/>
  <c r="X279" i="1"/>
  <c r="W279" i="1"/>
  <c r="N279" i="1"/>
  <c r="W278" i="1"/>
  <c r="N278" i="1"/>
  <c r="V276" i="1"/>
  <c r="V275" i="1"/>
  <c r="W274" i="1"/>
  <c r="M477" i="1" s="1"/>
  <c r="N274" i="1"/>
  <c r="V271" i="1"/>
  <c r="W270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X262" i="1"/>
  <c r="W262" i="1"/>
  <c r="N262" i="1"/>
  <c r="W261" i="1"/>
  <c r="X261" i="1" s="1"/>
  <c r="X260" i="1"/>
  <c r="W260" i="1"/>
  <c r="N260" i="1"/>
  <c r="W259" i="1"/>
  <c r="W265" i="1" s="1"/>
  <c r="N259" i="1"/>
  <c r="W258" i="1"/>
  <c r="W266" i="1" s="1"/>
  <c r="N258" i="1"/>
  <c r="V255" i="1"/>
  <c r="V254" i="1"/>
  <c r="W253" i="1"/>
  <c r="X253" i="1" s="1"/>
  <c r="N253" i="1"/>
  <c r="W252" i="1"/>
  <c r="X252" i="1" s="1"/>
  <c r="N252" i="1"/>
  <c r="X251" i="1"/>
  <c r="X254" i="1" s="1"/>
  <c r="W251" i="1"/>
  <c r="N251" i="1"/>
  <c r="V249" i="1"/>
  <c r="V248" i="1"/>
  <c r="X247" i="1"/>
  <c r="W247" i="1"/>
  <c r="N247" i="1"/>
  <c r="X246" i="1"/>
  <c r="W246" i="1"/>
  <c r="W249" i="1" s="1"/>
  <c r="W245" i="1"/>
  <c r="X245" i="1" s="1"/>
  <c r="W243" i="1"/>
  <c r="V243" i="1"/>
  <c r="V242" i="1"/>
  <c r="X241" i="1"/>
  <c r="W241" i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X232" i="1"/>
  <c r="W232" i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X236" i="1" s="1"/>
  <c r="W227" i="1"/>
  <c r="N227" i="1"/>
  <c r="V225" i="1"/>
  <c r="V224" i="1"/>
  <c r="X223" i="1"/>
  <c r="W223" i="1"/>
  <c r="N223" i="1"/>
  <c r="X222" i="1"/>
  <c r="W222" i="1"/>
  <c r="N222" i="1"/>
  <c r="W221" i="1"/>
  <c r="X221" i="1" s="1"/>
  <c r="N221" i="1"/>
  <c r="W220" i="1"/>
  <c r="X220" i="1" s="1"/>
  <c r="N220" i="1"/>
  <c r="W218" i="1"/>
  <c r="V218" i="1"/>
  <c r="W217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V196" i="1"/>
  <c r="V195" i="1"/>
  <c r="X194" i="1"/>
  <c r="W194" i="1"/>
  <c r="N194" i="1"/>
  <c r="X193" i="1"/>
  <c r="X195" i="1" s="1"/>
  <c r="W193" i="1"/>
  <c r="W196" i="1" s="1"/>
  <c r="N193" i="1"/>
  <c r="V191" i="1"/>
  <c r="V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X185" i="1"/>
  <c r="W185" i="1"/>
  <c r="N185" i="1"/>
  <c r="X184" i="1"/>
  <c r="W184" i="1"/>
  <c r="N184" i="1"/>
  <c r="W183" i="1"/>
  <c r="X183" i="1" s="1"/>
  <c r="N183" i="1"/>
  <c r="X182" i="1"/>
  <c r="W182" i="1"/>
  <c r="N182" i="1"/>
  <c r="X181" i="1"/>
  <c r="W181" i="1"/>
  <c r="N181" i="1"/>
  <c r="X180" i="1"/>
  <c r="W180" i="1"/>
  <c r="X179" i="1"/>
  <c r="W179" i="1"/>
  <c r="X178" i="1"/>
  <c r="W178" i="1"/>
  <c r="N178" i="1"/>
  <c r="W177" i="1"/>
  <c r="X177" i="1" s="1"/>
  <c r="N177" i="1"/>
  <c r="X176" i="1"/>
  <c r="W176" i="1"/>
  <c r="W175" i="1"/>
  <c r="X175" i="1" s="1"/>
  <c r="N175" i="1"/>
  <c r="W174" i="1"/>
  <c r="X174" i="1" s="1"/>
  <c r="W173" i="1"/>
  <c r="W190" i="1" s="1"/>
  <c r="N173" i="1"/>
  <c r="V171" i="1"/>
  <c r="V170" i="1"/>
  <c r="X169" i="1"/>
  <c r="W169" i="1"/>
  <c r="N169" i="1"/>
  <c r="X168" i="1"/>
  <c r="W168" i="1"/>
  <c r="N168" i="1"/>
  <c r="W167" i="1"/>
  <c r="X167" i="1" s="1"/>
  <c r="X170" i="1" s="1"/>
  <c r="N167" i="1"/>
  <c r="X166" i="1"/>
  <c r="W166" i="1"/>
  <c r="N166" i="1"/>
  <c r="V164" i="1"/>
  <c r="V163" i="1"/>
  <c r="X162" i="1"/>
  <c r="W162" i="1"/>
  <c r="N162" i="1"/>
  <c r="X161" i="1"/>
  <c r="X163" i="1" s="1"/>
  <c r="W161" i="1"/>
  <c r="W164" i="1" s="1"/>
  <c r="V159" i="1"/>
  <c r="W158" i="1"/>
  <c r="V158" i="1"/>
  <c r="X157" i="1"/>
  <c r="W157" i="1"/>
  <c r="N157" i="1"/>
  <c r="W156" i="1"/>
  <c r="N156" i="1"/>
  <c r="V153" i="1"/>
  <c r="V152" i="1"/>
  <c r="W151" i="1"/>
  <c r="X151" i="1" s="1"/>
  <c r="N151" i="1"/>
  <c r="X150" i="1"/>
  <c r="W150" i="1"/>
  <c r="N150" i="1"/>
  <c r="X149" i="1"/>
  <c r="W149" i="1"/>
  <c r="N149" i="1"/>
  <c r="X148" i="1"/>
  <c r="W148" i="1"/>
  <c r="N148" i="1"/>
  <c r="W147" i="1"/>
  <c r="X147" i="1" s="1"/>
  <c r="N147" i="1"/>
  <c r="X146" i="1"/>
  <c r="W146" i="1"/>
  <c r="N146" i="1"/>
  <c r="X145" i="1"/>
  <c r="W145" i="1"/>
  <c r="N145" i="1"/>
  <c r="X144" i="1"/>
  <c r="W144" i="1"/>
  <c r="W152" i="1" s="1"/>
  <c r="N144" i="1"/>
  <c r="V141" i="1"/>
  <c r="V140" i="1"/>
  <c r="X139" i="1"/>
  <c r="W139" i="1"/>
  <c r="N139" i="1"/>
  <c r="W138" i="1"/>
  <c r="W140" i="1" s="1"/>
  <c r="N138" i="1"/>
  <c r="X137" i="1"/>
  <c r="W137" i="1"/>
  <c r="N137" i="1"/>
  <c r="V133" i="1"/>
  <c r="W132" i="1"/>
  <c r="V132" i="1"/>
  <c r="X131" i="1"/>
  <c r="W131" i="1"/>
  <c r="N131" i="1"/>
  <c r="X130" i="1"/>
  <c r="W130" i="1"/>
  <c r="N130" i="1"/>
  <c r="X129" i="1"/>
  <c r="X132" i="1" s="1"/>
  <c r="W129" i="1"/>
  <c r="F477" i="1" s="1"/>
  <c r="V126" i="1"/>
  <c r="V125" i="1"/>
  <c r="W124" i="1"/>
  <c r="X124" i="1" s="1"/>
  <c r="X123" i="1"/>
  <c r="W123" i="1"/>
  <c r="N123" i="1"/>
  <c r="X122" i="1"/>
  <c r="X125" i="1" s="1"/>
  <c r="W122" i="1"/>
  <c r="W125" i="1" s="1"/>
  <c r="X121" i="1"/>
  <c r="W121" i="1"/>
  <c r="N121" i="1"/>
  <c r="X120" i="1"/>
  <c r="W120" i="1"/>
  <c r="W126" i="1" s="1"/>
  <c r="N120" i="1"/>
  <c r="V118" i="1"/>
  <c r="V117" i="1"/>
  <c r="X116" i="1"/>
  <c r="W116" i="1"/>
  <c r="W115" i="1"/>
  <c r="X115" i="1" s="1"/>
  <c r="N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X107" i="1"/>
  <c r="W107" i="1"/>
  <c r="W106" i="1"/>
  <c r="W117" i="1" s="1"/>
  <c r="V104" i="1"/>
  <c r="V103" i="1"/>
  <c r="X102" i="1"/>
  <c r="W102" i="1"/>
  <c r="X101" i="1"/>
  <c r="W101" i="1"/>
  <c r="X100" i="1"/>
  <c r="W100" i="1"/>
  <c r="N100" i="1"/>
  <c r="X99" i="1"/>
  <c r="W99" i="1"/>
  <c r="N99" i="1"/>
  <c r="X98" i="1"/>
  <c r="W98" i="1"/>
  <c r="N98" i="1"/>
  <c r="W97" i="1"/>
  <c r="X97" i="1" s="1"/>
  <c r="N97" i="1"/>
  <c r="X96" i="1"/>
  <c r="W96" i="1"/>
  <c r="N96" i="1"/>
  <c r="X95" i="1"/>
  <c r="W95" i="1"/>
  <c r="N95" i="1"/>
  <c r="X94" i="1"/>
  <c r="W94" i="1"/>
  <c r="N94" i="1"/>
  <c r="W93" i="1"/>
  <c r="W104" i="1" s="1"/>
  <c r="N93" i="1"/>
  <c r="V91" i="1"/>
  <c r="V90" i="1"/>
  <c r="W89" i="1"/>
  <c r="X89" i="1" s="1"/>
  <c r="N89" i="1"/>
  <c r="X88" i="1"/>
  <c r="W88" i="1"/>
  <c r="N88" i="1"/>
  <c r="X87" i="1"/>
  <c r="W87" i="1"/>
  <c r="W86" i="1"/>
  <c r="X86" i="1" s="1"/>
  <c r="X85" i="1"/>
  <c r="W85" i="1"/>
  <c r="W84" i="1"/>
  <c r="W90" i="1" s="1"/>
  <c r="N84" i="1"/>
  <c r="X83" i="1"/>
  <c r="W83" i="1"/>
  <c r="V81" i="1"/>
  <c r="V80" i="1"/>
  <c r="X79" i="1"/>
  <c r="W79" i="1"/>
  <c r="N79" i="1"/>
  <c r="X78" i="1"/>
  <c r="W78" i="1"/>
  <c r="N78" i="1"/>
  <c r="W77" i="1"/>
  <c r="X77" i="1" s="1"/>
  <c r="N77" i="1"/>
  <c r="X76" i="1"/>
  <c r="W76" i="1"/>
  <c r="N76" i="1"/>
  <c r="X75" i="1"/>
  <c r="W75" i="1"/>
  <c r="W74" i="1"/>
  <c r="X74" i="1" s="1"/>
  <c r="X73" i="1"/>
  <c r="W73" i="1"/>
  <c r="N73" i="1"/>
  <c r="X72" i="1"/>
  <c r="W72" i="1"/>
  <c r="N72" i="1"/>
  <c r="W71" i="1"/>
  <c r="X71" i="1" s="1"/>
  <c r="N71" i="1"/>
  <c r="X70" i="1"/>
  <c r="W70" i="1"/>
  <c r="N70" i="1"/>
  <c r="X69" i="1"/>
  <c r="W69" i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W81" i="1" s="1"/>
  <c r="X63" i="1"/>
  <c r="W63" i="1"/>
  <c r="W80" i="1" s="1"/>
  <c r="V60" i="1"/>
  <c r="V59" i="1"/>
  <c r="X58" i="1"/>
  <c r="W58" i="1"/>
  <c r="X57" i="1"/>
  <c r="W57" i="1"/>
  <c r="N57" i="1"/>
  <c r="W56" i="1"/>
  <c r="X56" i="1" s="1"/>
  <c r="W55" i="1"/>
  <c r="W59" i="1" s="1"/>
  <c r="N55" i="1"/>
  <c r="V52" i="1"/>
  <c r="V51" i="1"/>
  <c r="W50" i="1"/>
  <c r="W51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W24" i="1"/>
  <c r="V24" i="1"/>
  <c r="V467" i="1" s="1"/>
  <c r="V23" i="1"/>
  <c r="V471" i="1" s="1"/>
  <c r="W22" i="1"/>
  <c r="W23" i="1" s="1"/>
  <c r="N22" i="1"/>
  <c r="H10" i="1"/>
  <c r="H9" i="1"/>
  <c r="A9" i="1"/>
  <c r="F10" i="1" s="1"/>
  <c r="D7" i="1"/>
  <c r="O6" i="1"/>
  <c r="N2" i="1"/>
  <c r="X152" i="1" l="1"/>
  <c r="W118" i="1"/>
  <c r="W213" i="1"/>
  <c r="W374" i="1"/>
  <c r="X372" i="1"/>
  <c r="X373" i="1" s="1"/>
  <c r="W380" i="1"/>
  <c r="X433" i="1"/>
  <c r="D477" i="1"/>
  <c r="W32" i="1"/>
  <c r="W471" i="1" s="1"/>
  <c r="J9" i="1"/>
  <c r="C477" i="1"/>
  <c r="X50" i="1"/>
  <c r="X51" i="1" s="1"/>
  <c r="X55" i="1"/>
  <c r="X59" i="1" s="1"/>
  <c r="W60" i="1"/>
  <c r="X64" i="1"/>
  <c r="X80" i="1" s="1"/>
  <c r="X84" i="1"/>
  <c r="X90" i="1" s="1"/>
  <c r="X93" i="1"/>
  <c r="X103" i="1" s="1"/>
  <c r="X106" i="1"/>
  <c r="X117" i="1" s="1"/>
  <c r="G477" i="1"/>
  <c r="X138" i="1"/>
  <c r="X140" i="1" s="1"/>
  <c r="W141" i="1"/>
  <c r="W153" i="1"/>
  <c r="W163" i="1"/>
  <c r="W170" i="1"/>
  <c r="X173" i="1"/>
  <c r="X190" i="1" s="1"/>
  <c r="W191" i="1"/>
  <c r="W195" i="1"/>
  <c r="J477" i="1"/>
  <c r="W225" i="1"/>
  <c r="X248" i="1"/>
  <c r="X259" i="1"/>
  <c r="W275" i="1"/>
  <c r="W280" i="1"/>
  <c r="W281" i="1"/>
  <c r="X278" i="1"/>
  <c r="X280" i="1" s="1"/>
  <c r="W284" i="1"/>
  <c r="W285" i="1"/>
  <c r="W301" i="1"/>
  <c r="N477" i="1"/>
  <c r="W302" i="1"/>
  <c r="W307" i="1"/>
  <c r="W312" i="1"/>
  <c r="X310" i="1"/>
  <c r="X311" i="1" s="1"/>
  <c r="O477" i="1"/>
  <c r="X319" i="1"/>
  <c r="X323" i="1" s="1"/>
  <c r="W324" i="1"/>
  <c r="W335" i="1"/>
  <c r="X378" i="1"/>
  <c r="R477" i="1"/>
  <c r="W420" i="1"/>
  <c r="W434" i="1"/>
  <c r="W450" i="1"/>
  <c r="X448" i="1"/>
  <c r="X450" i="1" s="1"/>
  <c r="W461" i="1"/>
  <c r="W460" i="1"/>
  <c r="T477" i="1"/>
  <c r="W466" i="1"/>
  <c r="X464" i="1"/>
  <c r="X465" i="1" s="1"/>
  <c r="H477" i="1"/>
  <c r="A10" i="1"/>
  <c r="B477" i="1"/>
  <c r="W468" i="1"/>
  <c r="W52" i="1"/>
  <c r="W467" i="1" s="1"/>
  <c r="E477" i="1"/>
  <c r="W91" i="1"/>
  <c r="W171" i="1"/>
  <c r="X213" i="1"/>
  <c r="W214" i="1"/>
  <c r="X224" i="1"/>
  <c r="W254" i="1"/>
  <c r="L477" i="1"/>
  <c r="X258" i="1"/>
  <c r="X265" i="1" s="1"/>
  <c r="W373" i="1"/>
  <c r="X380" i="1"/>
  <c r="X419" i="1"/>
  <c r="S477" i="1"/>
  <c r="W445" i="1"/>
  <c r="W469" i="1"/>
  <c r="W103" i="1"/>
  <c r="F9" i="1"/>
  <c r="X22" i="1"/>
  <c r="X23" i="1" s="1"/>
  <c r="X26" i="1"/>
  <c r="X32" i="1" s="1"/>
  <c r="W133" i="1"/>
  <c r="W159" i="1"/>
  <c r="X156" i="1"/>
  <c r="X158" i="1" s="1"/>
  <c r="I477" i="1"/>
  <c r="W237" i="1"/>
  <c r="W236" i="1"/>
  <c r="W242" i="1"/>
  <c r="X239" i="1"/>
  <c r="X242" i="1" s="1"/>
  <c r="W255" i="1"/>
  <c r="W276" i="1"/>
  <c r="X274" i="1"/>
  <c r="X275" i="1" s="1"/>
  <c r="W288" i="1"/>
  <c r="W289" i="1"/>
  <c r="W316" i="1"/>
  <c r="X314" i="1"/>
  <c r="X315" i="1" s="1"/>
  <c r="W336" i="1"/>
  <c r="P477" i="1"/>
  <c r="W362" i="1"/>
  <c r="W363" i="1"/>
  <c r="X349" i="1"/>
  <c r="X362" i="1" s="1"/>
  <c r="W385" i="1"/>
  <c r="X383" i="1"/>
  <c r="X385" i="1" s="1"/>
  <c r="X401" i="1"/>
  <c r="W433" i="1"/>
  <c r="X445" i="1"/>
  <c r="W455" i="1"/>
  <c r="Q477" i="1"/>
  <c r="W224" i="1"/>
  <c r="W248" i="1"/>
  <c r="W401" i="1"/>
  <c r="W419" i="1"/>
  <c r="W456" i="1"/>
  <c r="X268" i="1"/>
  <c r="X270" i="1" s="1"/>
  <c r="X326" i="1"/>
  <c r="X328" i="1" s="1"/>
  <c r="X344" i="1"/>
  <c r="X346" i="1" s="1"/>
  <c r="W347" i="1"/>
  <c r="X436" i="1"/>
  <c r="X438" i="1" s="1"/>
  <c r="X453" i="1"/>
  <c r="X455" i="1" s="1"/>
  <c r="W470" i="1" l="1"/>
  <c r="X472" i="1"/>
</calcChain>
</file>

<file path=xl/sharedStrings.xml><?xml version="1.0" encoding="utf-8"?>
<sst xmlns="http://schemas.openxmlformats.org/spreadsheetml/2006/main" count="1984" uniqueCount="677">
  <si>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</si>
  <si>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</si>
  <si>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</si>
  <si>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</si>
  <si>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</si>
  <si>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23.11.2023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</si>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</sst>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39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0" customWidth="1"/>
    <col min="31" max="31" width="9.140625" style="310" customWidth="1"/>
    <col min="32" max="16384" width="9.140625" style="310"/>
  </cols>
  <sheetData>
    <row r="1" spans="1:29" s="305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48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48" t="s">
        <v>8</v>
      </c>
      <c r="B5" s="343"/>
      <c r="C5" s="344"/>
      <c r="D5" s="346"/>
      <c r="E5" s="348"/>
      <c r="F5" s="606" t="s">
        <v>9</v>
      </c>
      <c r="G5" s="344"/>
      <c r="H5" s="346" t="s">
        <v>676</v>
      </c>
      <c r="I5" s="347"/>
      <c r="J5" s="347"/>
      <c r="K5" s="347"/>
      <c r="L5" s="348"/>
      <c r="N5" s="24" t="s">
        <v>10</v>
      </c>
      <c r="O5" s="546">
        <v>45262</v>
      </c>
      <c r="P5" s="398"/>
      <c r="R5" s="630" t="s">
        <v>11</v>
      </c>
      <c r="S5" s="372"/>
      <c r="T5" s="486" t="s">
        <v>12</v>
      </c>
      <c r="U5" s="398"/>
      <c r="Z5" s="51"/>
      <c r="AA5" s="51"/>
      <c r="AB5" s="51"/>
    </row>
    <row r="6" spans="1:29" s="305" customFormat="1" ht="24" customHeight="1" x14ac:dyDescent="0.2">
      <c r="A6" s="448" t="s">
        <v>13</v>
      </c>
      <c r="B6" s="343"/>
      <c r="C6" s="344"/>
      <c r="D6" s="578" t="s">
        <v>14</v>
      </c>
      <c r="E6" s="579"/>
      <c r="F6" s="579"/>
      <c r="G6" s="579"/>
      <c r="H6" s="579"/>
      <c r="I6" s="579"/>
      <c r="J6" s="579"/>
      <c r="K6" s="579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Суббота</v>
      </c>
      <c r="P6" s="318"/>
      <c r="R6" s="371" t="s">
        <v>16</v>
      </c>
      <c r="S6" s="372"/>
      <c r="T6" s="491" t="s">
        <v>17</v>
      </c>
      <c r="U6" s="359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13" t="str">
        <f>IFERROR(VLOOKUP(DeliveryAddress,Table,3,0),1)</f>
        <v>1</v>
      </c>
      <c r="E7" s="514"/>
      <c r="F7" s="514"/>
      <c r="G7" s="514"/>
      <c r="H7" s="514"/>
      <c r="I7" s="514"/>
      <c r="J7" s="514"/>
      <c r="K7" s="514"/>
      <c r="L7" s="515"/>
      <c r="N7" s="24"/>
      <c r="O7" s="42"/>
      <c r="P7" s="42"/>
      <c r="R7" s="321"/>
      <c r="S7" s="372"/>
      <c r="T7" s="492"/>
      <c r="U7" s="493"/>
      <c r="Z7" s="51"/>
      <c r="AA7" s="51"/>
      <c r="AB7" s="51"/>
    </row>
    <row r="8" spans="1:29" s="305" customFormat="1" ht="25.5" customHeight="1" x14ac:dyDescent="0.2">
      <c r="A8" s="640" t="s">
        <v>18</v>
      </c>
      <c r="B8" s="323"/>
      <c r="C8" s="324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397">
        <v>0.54166666666666663</v>
      </c>
      <c r="P8" s="398"/>
      <c r="R8" s="321"/>
      <c r="S8" s="372"/>
      <c r="T8" s="492"/>
      <c r="U8" s="493"/>
      <c r="Z8" s="51"/>
      <c r="AA8" s="51"/>
      <c r="AB8" s="51"/>
    </row>
    <row r="9" spans="1:29" s="305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28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N9" s="26" t="s">
        <v>20</v>
      </c>
      <c r="O9" s="546"/>
      <c r="P9" s="398"/>
      <c r="R9" s="321"/>
      <c r="S9" s="372"/>
      <c r="T9" s="494"/>
      <c r="U9" s="49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28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60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7"/>
      <c r="P10" s="398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80" t="s">
        <v>27</v>
      </c>
      <c r="U11" s="581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604" t="s">
        <v>28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4"/>
      <c r="N12" s="24" t="s">
        <v>29</v>
      </c>
      <c r="O12" s="573"/>
      <c r="P12" s="515"/>
      <c r="Q12" s="23"/>
      <c r="S12" s="24"/>
      <c r="T12" s="413"/>
      <c r="U12" s="321"/>
      <c r="Z12" s="51"/>
      <c r="AA12" s="51"/>
      <c r="AB12" s="51"/>
    </row>
    <row r="13" spans="1:29" s="305" customFormat="1" ht="23.25" customHeight="1" x14ac:dyDescent="0.2">
      <c r="A13" s="604" t="s">
        <v>30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26"/>
      <c r="N13" s="26" t="s">
        <v>31</v>
      </c>
      <c r="O13" s="580"/>
      <c r="P13" s="581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604" t="s">
        <v>32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4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28" t="s">
        <v>33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4"/>
      <c r="N15" s="472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3"/>
      <c r="O16" s="473"/>
      <c r="P16" s="473"/>
      <c r="Q16" s="473"/>
      <c r="R16" s="47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0" t="s">
        <v>35</v>
      </c>
      <c r="B17" s="350" t="s">
        <v>36</v>
      </c>
      <c r="C17" s="463" t="s">
        <v>37</v>
      </c>
      <c r="D17" s="350" t="s">
        <v>38</v>
      </c>
      <c r="E17" s="421"/>
      <c r="F17" s="350" t="s">
        <v>39</v>
      </c>
      <c r="G17" s="350" t="s">
        <v>40</v>
      </c>
      <c r="H17" s="350" t="s">
        <v>41</v>
      </c>
      <c r="I17" s="350" t="s">
        <v>42</v>
      </c>
      <c r="J17" s="350" t="s">
        <v>43</v>
      </c>
      <c r="K17" s="350" t="s">
        <v>44</v>
      </c>
      <c r="L17" s="350" t="s">
        <v>45</v>
      </c>
      <c r="M17" s="350" t="s">
        <v>46</v>
      </c>
      <c r="N17" s="350" t="s">
        <v>47</v>
      </c>
      <c r="O17" s="420"/>
      <c r="P17" s="420"/>
      <c r="Q17" s="420"/>
      <c r="R17" s="421"/>
      <c r="S17" s="639" t="s">
        <v>48</v>
      </c>
      <c r="T17" s="344"/>
      <c r="U17" s="350" t="s">
        <v>49</v>
      </c>
      <c r="V17" s="350" t="s">
        <v>50</v>
      </c>
      <c r="W17" s="365" t="s">
        <v>51</v>
      </c>
      <c r="X17" s="350" t="s">
        <v>52</v>
      </c>
      <c r="Y17" s="382" t="s">
        <v>53</v>
      </c>
      <c r="Z17" s="382" t="s">
        <v>54</v>
      </c>
      <c r="AA17" s="382" t="s">
        <v>55</v>
      </c>
      <c r="AB17" s="383"/>
      <c r="AC17" s="384"/>
      <c r="AD17" s="449"/>
      <c r="BA17" s="377" t="s">
        <v>56</v>
      </c>
    </row>
    <row r="18" spans="1:53" ht="14.25" customHeight="1" x14ac:dyDescent="0.2">
      <c r="A18" s="351"/>
      <c r="B18" s="351"/>
      <c r="C18" s="351"/>
      <c r="D18" s="422"/>
      <c r="E18" s="424"/>
      <c r="F18" s="351"/>
      <c r="G18" s="351"/>
      <c r="H18" s="351"/>
      <c r="I18" s="351"/>
      <c r="J18" s="351"/>
      <c r="K18" s="351"/>
      <c r="L18" s="351"/>
      <c r="M18" s="351"/>
      <c r="N18" s="422"/>
      <c r="O18" s="423"/>
      <c r="P18" s="423"/>
      <c r="Q18" s="423"/>
      <c r="R18" s="424"/>
      <c r="S18" s="306" t="s">
        <v>57</v>
      </c>
      <c r="T18" s="306" t="s">
        <v>58</v>
      </c>
      <c r="U18" s="351"/>
      <c r="V18" s="351"/>
      <c r="W18" s="366"/>
      <c r="X18" s="351"/>
      <c r="Y18" s="547"/>
      <c r="Z18" s="547"/>
      <c r="AA18" s="385"/>
      <c r="AB18" s="386"/>
      <c r="AC18" s="387"/>
      <c r="AD18" s="450"/>
      <c r="BA18" s="321"/>
    </row>
    <row r="19" spans="1:53" ht="27.75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2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2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2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2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2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60" t="s">
        <v>93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2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0</v>
      </c>
      <c r="W51" s="314">
        <f>IFERROR(W49/H49,"0")+IFERROR(W50/H50,"0")</f>
        <v>0</v>
      </c>
      <c r="X51" s="314">
        <f>IFERROR(IF(X49="",0,X49),"0")+IFERROR(IF(X50="",0,X50),"0")</f>
        <v>0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0</v>
      </c>
      <c r="W52" s="314">
        <f>IFERROR(SUM(W49:W50),"0")</f>
        <v>0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2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7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2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6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0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4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0</v>
      </c>
      <c r="W81" s="314">
        <f>IFERROR(SUM(W63:W79),"0")</f>
        <v>0</v>
      </c>
      <c r="X81" s="37"/>
      <c r="Y81" s="315"/>
      <c r="Z81" s="315"/>
    </row>
    <row r="82" spans="1:53" ht="14.25" customHeight="1" x14ac:dyDescent="0.25">
      <c r="A82" s="32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2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7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4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0</v>
      </c>
      <c r="W91" s="314">
        <f>IFERROR(SUM(W83:W89),"0")</f>
        <v>0</v>
      </c>
      <c r="X91" s="37"/>
      <c r="Y91" s="315"/>
      <c r="Z91" s="315"/>
    </row>
    <row r="92" spans="1:53" ht="14.25" customHeight="1" x14ac:dyDescent="0.25">
      <c r="A92" s="32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4301031235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4301031234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3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2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4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6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91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3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4301051477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3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204</v>
      </c>
      <c r="B111" s="54" t="s">
        <v>207</v>
      </c>
      <c r="C111" s="31">
        <v>4301051476</v>
      </c>
      <c r="D111" s="319">
        <v>4680115882584</v>
      </c>
      <c r="E111" s="318"/>
      <c r="F111" s="311">
        <v>0.33</v>
      </c>
      <c r="G111" s="32">
        <v>8</v>
      </c>
      <c r="H111" s="311">
        <v>2.64</v>
      </c>
      <c r="I111" s="311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49" t="s">
        <v>208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209</v>
      </c>
      <c r="B112" s="54" t="s">
        <v>210</v>
      </c>
      <c r="C112" s="31">
        <v>4301051436</v>
      </c>
      <c r="D112" s="319">
        <v>4607091385731</v>
      </c>
      <c r="E112" s="318"/>
      <c r="F112" s="311">
        <v>0.45</v>
      </c>
      <c r="G112" s="32">
        <v>6</v>
      </c>
      <c r="H112" s="311">
        <v>2.7</v>
      </c>
      <c r="I112" s="311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353" t="s">
        <v>211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212</v>
      </c>
      <c r="B113" s="54" t="s">
        <v>213</v>
      </c>
      <c r="C113" s="31">
        <v>4301051439</v>
      </c>
      <c r="D113" s="319">
        <v>4680115880214</v>
      </c>
      <c r="E113" s="318"/>
      <c r="F113" s="311">
        <v>0.45</v>
      </c>
      <c r="G113" s="32">
        <v>6</v>
      </c>
      <c r="H113" s="311">
        <v>2.7</v>
      </c>
      <c r="I113" s="311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378" t="s">
        <v>214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215</v>
      </c>
      <c r="B114" s="54" t="s">
        <v>216</v>
      </c>
      <c r="C114" s="31">
        <v>4301051438</v>
      </c>
      <c r="D114" s="319">
        <v>4680115880894</v>
      </c>
      <c r="E114" s="318"/>
      <c r="F114" s="311">
        <v>0.33</v>
      </c>
      <c r="G114" s="32">
        <v>6</v>
      </c>
      <c r="H114" s="311">
        <v>1.98</v>
      </c>
      <c r="I114" s="311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557" t="s">
        <v>217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4301051313</v>
      </c>
      <c r="D115" s="319">
        <v>4607091385427</v>
      </c>
      <c r="E115" s="318"/>
      <c r="F115" s="311">
        <v>0.5</v>
      </c>
      <c r="G115" s="32">
        <v>6</v>
      </c>
      <c r="H115" s="311">
        <v>3</v>
      </c>
      <c r="I115" s="311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4301051480</v>
      </c>
      <c r="D116" s="319">
        <v>4680115882645</v>
      </c>
      <c r="E116" s="318"/>
      <c r="F116" s="311">
        <v>0.3</v>
      </c>
      <c r="G116" s="32">
        <v>6</v>
      </c>
      <c r="H116" s="311">
        <v>1.8</v>
      </c>
      <c r="I116" s="311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10" t="s">
        <v>222</v>
      </c>
      <c r="O116" s="317"/>
      <c r="P116" s="317"/>
      <c r="Q116" s="317"/>
      <c r="R116" s="318"/>
      <c r="S116" s="34"/>
      <c r="T116" s="34"/>
      <c r="U116" s="35" t="s">
        <v>65</v>
      </c>
      <c r="V116" s="312">
        <v>0</v>
      </c>
      <c r="W116" s="31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5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67</v>
      </c>
      <c r="V117" s="31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31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15"/>
      <c r="Z117" s="315"/>
    </row>
    <row r="118" spans="1:53" x14ac:dyDescent="0.2">
      <c r="A118" s="321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6"/>
      <c r="N118" s="322" t="s">
        <v>66</v>
      </c>
      <c r="O118" s="323"/>
      <c r="P118" s="323"/>
      <c r="Q118" s="323"/>
      <c r="R118" s="323"/>
      <c r="S118" s="323"/>
      <c r="T118" s="324"/>
      <c r="U118" s="37" t="s">
        <v>65</v>
      </c>
      <c r="V118" s="314">
        <f>IFERROR(SUM(V106:V116),"0")</f>
        <v>0</v>
      </c>
      <c r="W118" s="314">
        <f>IFERROR(SUM(W106:W116),"0")</f>
        <v>0</v>
      </c>
      <c r="X118" s="37"/>
      <c r="Y118" s="315"/>
      <c r="Z118" s="315"/>
    </row>
    <row r="119" spans="1:53" ht="14.25" customHeight="1" x14ac:dyDescent="0.25">
      <c r="A119" s="329" t="s">
        <v>223</v>
      </c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1"/>
      <c r="N119" s="321"/>
      <c r="O119" s="321"/>
      <c r="P119" s="321"/>
      <c r="Q119" s="321"/>
      <c r="R119" s="321"/>
      <c r="S119" s="321"/>
      <c r="T119" s="321"/>
      <c r="U119" s="321"/>
      <c r="V119" s="321"/>
      <c r="W119" s="321"/>
      <c r="X119" s="321"/>
      <c r="Y119" s="308"/>
      <c r="Z119" s="308"/>
    </row>
    <row r="120" spans="1:53" ht="27" customHeight="1" x14ac:dyDescent="0.25">
      <c r="A120" s="54" t="s">
        <v>224</v>
      </c>
      <c r="B120" s="54" t="s">
        <v>225</v>
      </c>
      <c r="C120" s="31">
        <v>4301060296</v>
      </c>
      <c r="D120" s="319">
        <v>4607091383065</v>
      </c>
      <c r="E120" s="318"/>
      <c r="F120" s="311">
        <v>0.83</v>
      </c>
      <c r="G120" s="32">
        <v>4</v>
      </c>
      <c r="H120" s="311">
        <v>3.32</v>
      </c>
      <c r="I120" s="311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3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4301060350</v>
      </c>
      <c r="D121" s="319">
        <v>4680115881532</v>
      </c>
      <c r="E121" s="318"/>
      <c r="F121" s="311">
        <v>1.35</v>
      </c>
      <c r="G121" s="32">
        <v>6</v>
      </c>
      <c r="H121" s="311">
        <v>8.1</v>
      </c>
      <c r="I121" s="311">
        <v>8.58</v>
      </c>
      <c r="J121" s="32">
        <v>56</v>
      </c>
      <c r="K121" s="32" t="s">
        <v>98</v>
      </c>
      <c r="L121" s="33" t="s">
        <v>119</v>
      </c>
      <c r="M121" s="32">
        <v>30</v>
      </c>
      <c r="N121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4301060356</v>
      </c>
      <c r="D122" s="319">
        <v>4680115882652</v>
      </c>
      <c r="E122" s="318"/>
      <c r="F122" s="311">
        <v>0.33</v>
      </c>
      <c r="G122" s="32">
        <v>6</v>
      </c>
      <c r="H122" s="311">
        <v>1.98</v>
      </c>
      <c r="I122" s="311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588" t="s">
        <v>230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231</v>
      </c>
      <c r="B123" s="54" t="s">
        <v>232</v>
      </c>
      <c r="C123" s="31">
        <v>4301060309</v>
      </c>
      <c r="D123" s="319">
        <v>4680115880238</v>
      </c>
      <c r="E123" s="318"/>
      <c r="F123" s="311">
        <v>0.33</v>
      </c>
      <c r="G123" s="32">
        <v>6</v>
      </c>
      <c r="H123" s="311">
        <v>1.98</v>
      </c>
      <c r="I123" s="311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3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233</v>
      </c>
      <c r="B124" s="54" t="s">
        <v>234</v>
      </c>
      <c r="C124" s="31">
        <v>4301060351</v>
      </c>
      <c r="D124" s="319">
        <v>4680115881464</v>
      </c>
      <c r="E124" s="318"/>
      <c r="F124" s="311">
        <v>0.4</v>
      </c>
      <c r="G124" s="32">
        <v>6</v>
      </c>
      <c r="H124" s="311">
        <v>2.4</v>
      </c>
      <c r="I124" s="311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44" t="s">
        <v>235</v>
      </c>
      <c r="O124" s="317"/>
      <c r="P124" s="317"/>
      <c r="Q124" s="317"/>
      <c r="R124" s="318"/>
      <c r="S124" s="34"/>
      <c r="T124" s="34"/>
      <c r="U124" s="35" t="s">
        <v>65</v>
      </c>
      <c r="V124" s="312">
        <v>0</v>
      </c>
      <c r="W124" s="313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25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67</v>
      </c>
      <c r="V125" s="314">
        <f>IFERROR(V120/H120,"0")+IFERROR(V121/H121,"0")+IFERROR(V122/H122,"0")+IFERROR(V123/H123,"0")+IFERROR(V124/H124,"0")</f>
        <v>0</v>
      </c>
      <c r="W125" s="314">
        <f>IFERROR(W120/H120,"0")+IFERROR(W121/H121,"0")+IFERROR(W122/H122,"0")+IFERROR(W123/H123,"0")+IFERROR(W124/H124,"0")</f>
        <v>0</v>
      </c>
      <c r="X125" s="314">
        <f>IFERROR(IF(X120="",0,X120),"0")+IFERROR(IF(X121="",0,X121),"0")+IFERROR(IF(X122="",0,X122),"0")+IFERROR(IF(X123="",0,X123),"0")+IFERROR(IF(X124="",0,X124),"0")</f>
        <v>0</v>
      </c>
      <c r="Y125" s="315"/>
      <c r="Z125" s="315"/>
    </row>
    <row r="126" spans="1:53" x14ac:dyDescent="0.2">
      <c r="A126" s="321"/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6"/>
      <c r="N126" s="322" t="s">
        <v>66</v>
      </c>
      <c r="O126" s="323"/>
      <c r="P126" s="323"/>
      <c r="Q126" s="323"/>
      <c r="R126" s="323"/>
      <c r="S126" s="323"/>
      <c r="T126" s="324"/>
      <c r="U126" s="37" t="s">
        <v>65</v>
      </c>
      <c r="V126" s="314">
        <f>IFERROR(SUM(V120:V124),"0")</f>
        <v>0</v>
      </c>
      <c r="W126" s="314">
        <f>IFERROR(SUM(W120:W124),"0")</f>
        <v>0</v>
      </c>
      <c r="X126" s="37"/>
      <c r="Y126" s="315"/>
      <c r="Z126" s="315"/>
    </row>
    <row r="127" spans="1:53" ht="16.5" customHeight="1" x14ac:dyDescent="0.25">
      <c r="A127" s="320" t="s">
        <v>236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7"/>
      <c r="Z127" s="307"/>
    </row>
    <row r="128" spans="1:53" ht="14.25" customHeight="1" x14ac:dyDescent="0.25">
      <c r="A128" s="329" t="s">
        <v>68</v>
      </c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08"/>
      <c r="Z128" s="308"/>
    </row>
    <row r="129" spans="1:53" ht="27" customHeight="1" x14ac:dyDescent="0.25">
      <c r="A129" s="54" t="s">
        <v>237</v>
      </c>
      <c r="B129" s="54" t="s">
        <v>238</v>
      </c>
      <c r="C129" s="31">
        <v>4301051612</v>
      </c>
      <c r="D129" s="319">
        <v>4607091385168</v>
      </c>
      <c r="E129" s="318"/>
      <c r="F129" s="311">
        <v>1.4</v>
      </c>
      <c r="G129" s="32">
        <v>6</v>
      </c>
      <c r="H129" s="311">
        <v>8.4</v>
      </c>
      <c r="I129" s="311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425" t="s">
        <v>239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4301051362</v>
      </c>
      <c r="D130" s="319">
        <v>4607091383256</v>
      </c>
      <c r="E130" s="318"/>
      <c r="F130" s="311">
        <v>0.33</v>
      </c>
      <c r="G130" s="32">
        <v>6</v>
      </c>
      <c r="H130" s="311">
        <v>1.98</v>
      </c>
      <c r="I130" s="311">
        <v>2.246</v>
      </c>
      <c r="J130" s="32">
        <v>156</v>
      </c>
      <c r="K130" s="32" t="s">
        <v>63</v>
      </c>
      <c r="L130" s="33" t="s">
        <v>119</v>
      </c>
      <c r="M130" s="32">
        <v>45</v>
      </c>
      <c r="N130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4301051358</v>
      </c>
      <c r="D131" s="319">
        <v>4607091385748</v>
      </c>
      <c r="E131" s="318"/>
      <c r="F131" s="311">
        <v>0.45</v>
      </c>
      <c r="G131" s="32">
        <v>6</v>
      </c>
      <c r="H131" s="311">
        <v>2.7</v>
      </c>
      <c r="I131" s="311">
        <v>2.972</v>
      </c>
      <c r="J131" s="32">
        <v>156</v>
      </c>
      <c r="K131" s="32" t="s">
        <v>63</v>
      </c>
      <c r="L131" s="33" t="s">
        <v>119</v>
      </c>
      <c r="M131" s="32">
        <v>45</v>
      </c>
      <c r="N131" s="4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17"/>
      <c r="P131" s="317"/>
      <c r="Q131" s="317"/>
      <c r="R131" s="318"/>
      <c r="S131" s="34"/>
      <c r="T131" s="34"/>
      <c r="U131" s="35" t="s">
        <v>65</v>
      </c>
      <c r="V131" s="312">
        <v>0</v>
      </c>
      <c r="W131" s="313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x14ac:dyDescent="0.2">
      <c r="A132" s="325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67</v>
      </c>
      <c r="V132" s="314">
        <f>IFERROR(V129/H129,"0")+IFERROR(V130/H130,"0")+IFERROR(V131/H131,"0")</f>
        <v>0</v>
      </c>
      <c r="W132" s="314">
        <f>IFERROR(W129/H129,"0")+IFERROR(W130/H130,"0")+IFERROR(W131/H131,"0")</f>
        <v>0</v>
      </c>
      <c r="X132" s="314">
        <f>IFERROR(IF(X129="",0,X129),"0")+IFERROR(IF(X130="",0,X130),"0")+IFERROR(IF(X131="",0,X131),"0")</f>
        <v>0</v>
      </c>
      <c r="Y132" s="315"/>
      <c r="Z132" s="315"/>
    </row>
    <row r="133" spans="1:53" x14ac:dyDescent="0.2">
      <c r="A133" s="321"/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6"/>
      <c r="N133" s="322" t="s">
        <v>66</v>
      </c>
      <c r="O133" s="323"/>
      <c r="P133" s="323"/>
      <c r="Q133" s="323"/>
      <c r="R133" s="323"/>
      <c r="S133" s="323"/>
      <c r="T133" s="324"/>
      <c r="U133" s="37" t="s">
        <v>65</v>
      </c>
      <c r="V133" s="314">
        <f>IFERROR(SUM(V129:V131),"0")</f>
        <v>0</v>
      </c>
      <c r="W133" s="314">
        <f>IFERROR(SUM(W129:W131),"0")</f>
        <v>0</v>
      </c>
      <c r="X133" s="37"/>
      <c r="Y133" s="315"/>
      <c r="Z133" s="315"/>
    </row>
    <row r="134" spans="1:53" ht="27.75" customHeight="1" x14ac:dyDescent="0.2">
      <c r="A134" s="360" t="s">
        <v>244</v>
      </c>
      <c r="B134" s="361"/>
      <c r="C134" s="361"/>
      <c r="D134" s="361"/>
      <c r="E134" s="361"/>
      <c r="F134" s="361"/>
      <c r="G134" s="361"/>
      <c r="H134" s="361"/>
      <c r="I134" s="361"/>
      <c r="J134" s="361"/>
      <c r="K134" s="361"/>
      <c r="L134" s="361"/>
      <c r="M134" s="361"/>
      <c r="N134" s="361"/>
      <c r="O134" s="361"/>
      <c r="P134" s="361"/>
      <c r="Q134" s="361"/>
      <c r="R134" s="361"/>
      <c r="S134" s="361"/>
      <c r="T134" s="361"/>
      <c r="U134" s="361"/>
      <c r="V134" s="361"/>
      <c r="W134" s="361"/>
      <c r="X134" s="361"/>
      <c r="Y134" s="48"/>
      <c r="Z134" s="48"/>
    </row>
    <row r="135" spans="1:53" ht="16.5" customHeight="1" x14ac:dyDescent="0.25">
      <c r="A135" s="320" t="s">
        <v>245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7"/>
      <c r="Z135" s="307"/>
    </row>
    <row r="136" spans="1:53" ht="14.25" customHeight="1" x14ac:dyDescent="0.25">
      <c r="A136" s="329" t="s">
        <v>103</v>
      </c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  <c r="Y136" s="308"/>
      <c r="Z136" s="308"/>
    </row>
    <row r="137" spans="1:53" ht="27" customHeight="1" x14ac:dyDescent="0.25">
      <c r="A137" s="54" t="s">
        <v>246</v>
      </c>
      <c r="B137" s="54" t="s">
        <v>247</v>
      </c>
      <c r="C137" s="31">
        <v>4301011223</v>
      </c>
      <c r="D137" s="319">
        <v>4607091383423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119</v>
      </c>
      <c r="M137" s="32">
        <v>35</v>
      </c>
      <c r="N137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4301011338</v>
      </c>
      <c r="D138" s="319">
        <v>4607091381405</v>
      </c>
      <c r="E138" s="318"/>
      <c r="F138" s="311">
        <v>1.35</v>
      </c>
      <c r="G138" s="32">
        <v>8</v>
      </c>
      <c r="H138" s="311">
        <v>10.8</v>
      </c>
      <c r="I138" s="311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48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4301011333</v>
      </c>
      <c r="D139" s="319">
        <v>4607091386516</v>
      </c>
      <c r="E139" s="318"/>
      <c r="F139" s="311">
        <v>1.4</v>
      </c>
      <c r="G139" s="32">
        <v>8</v>
      </c>
      <c r="H139" s="311">
        <v>11.2</v>
      </c>
      <c r="I139" s="311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5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17"/>
      <c r="P139" s="317"/>
      <c r="Q139" s="317"/>
      <c r="R139" s="318"/>
      <c r="S139" s="34"/>
      <c r="T139" s="34"/>
      <c r="U139" s="35" t="s">
        <v>65</v>
      </c>
      <c r="V139" s="312">
        <v>0</v>
      </c>
      <c r="W139" s="313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x14ac:dyDescent="0.2">
      <c r="A140" s="325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67</v>
      </c>
      <c r="V140" s="314">
        <f>IFERROR(V137/H137,"0")+IFERROR(V138/H138,"0")+IFERROR(V139/H139,"0")</f>
        <v>0</v>
      </c>
      <c r="W140" s="314">
        <f>IFERROR(W137/H137,"0")+IFERROR(W138/H138,"0")+IFERROR(W139/H139,"0")</f>
        <v>0</v>
      </c>
      <c r="X140" s="314">
        <f>IFERROR(IF(X137="",0,X137),"0")+IFERROR(IF(X138="",0,X138),"0")+IFERROR(IF(X139="",0,X139),"0")</f>
        <v>0</v>
      </c>
      <c r="Y140" s="315"/>
      <c r="Z140" s="315"/>
    </row>
    <row r="141" spans="1:53" x14ac:dyDescent="0.2">
      <c r="A141" s="321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6"/>
      <c r="N141" s="322" t="s">
        <v>66</v>
      </c>
      <c r="O141" s="323"/>
      <c r="P141" s="323"/>
      <c r="Q141" s="323"/>
      <c r="R141" s="323"/>
      <c r="S141" s="323"/>
      <c r="T141" s="324"/>
      <c r="U141" s="37" t="s">
        <v>65</v>
      </c>
      <c r="V141" s="314">
        <f>IFERROR(SUM(V137:V139),"0")</f>
        <v>0</v>
      </c>
      <c r="W141" s="314">
        <f>IFERROR(SUM(W137:W139),"0")</f>
        <v>0</v>
      </c>
      <c r="X141" s="37"/>
      <c r="Y141" s="315"/>
      <c r="Z141" s="315"/>
    </row>
    <row r="142" spans="1:53" ht="16.5" customHeight="1" x14ac:dyDescent="0.25">
      <c r="A142" s="320" t="s">
        <v>252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7"/>
      <c r="Z142" s="307"/>
    </row>
    <row r="143" spans="1:53" ht="14.25" customHeight="1" x14ac:dyDescent="0.25">
      <c r="A143" s="329" t="s">
        <v>60</v>
      </c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1"/>
      <c r="M143" s="321"/>
      <c r="N143" s="321"/>
      <c r="O143" s="321"/>
      <c r="P143" s="321"/>
      <c r="Q143" s="321"/>
      <c r="R143" s="321"/>
      <c r="S143" s="321"/>
      <c r="T143" s="321"/>
      <c r="U143" s="321"/>
      <c r="V143" s="321"/>
      <c r="W143" s="321"/>
      <c r="X143" s="321"/>
      <c r="Y143" s="308"/>
      <c r="Z143" s="308"/>
    </row>
    <row r="144" spans="1:53" ht="27" customHeight="1" x14ac:dyDescent="0.25">
      <c r="A144" s="54" t="s">
        <v>253</v>
      </c>
      <c r="B144" s="54" t="s">
        <v>254</v>
      </c>
      <c r="C144" s="31">
        <v>4301031191</v>
      </c>
      <c r="D144" s="319">
        <v>4680115880993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ref="W144:W151" si="7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4301031204</v>
      </c>
      <c r="D145" s="319">
        <v>4680115881761</v>
      </c>
      <c r="E145" s="318"/>
      <c r="F145" s="311">
        <v>0.7</v>
      </c>
      <c r="G145" s="32">
        <v>6</v>
      </c>
      <c r="H145" s="311">
        <v>4.2</v>
      </c>
      <c r="I145" s="311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4301031201</v>
      </c>
      <c r="D146" s="319">
        <v>4680115881563</v>
      </c>
      <c r="E146" s="318"/>
      <c r="F146" s="311">
        <v>0.7</v>
      </c>
      <c r="G146" s="32">
        <v>6</v>
      </c>
      <c r="H146" s="311">
        <v>4.2</v>
      </c>
      <c r="I146" s="311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4301031199</v>
      </c>
      <c r="D147" s="319">
        <v>4680115880986</v>
      </c>
      <c r="E147" s="318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168</v>
      </c>
      <c r="L147" s="33" t="s">
        <v>64</v>
      </c>
      <c r="M147" s="32">
        <v>40</v>
      </c>
      <c r="N147" s="3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4301031190</v>
      </c>
      <c r="D148" s="319">
        <v>4680115880207</v>
      </c>
      <c r="E148" s="318"/>
      <c r="F148" s="311">
        <v>0.4</v>
      </c>
      <c r="G148" s="32">
        <v>6</v>
      </c>
      <c r="H148" s="311">
        <v>2.4</v>
      </c>
      <c r="I148" s="311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5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4301031205</v>
      </c>
      <c r="D149" s="319">
        <v>4680115881785</v>
      </c>
      <c r="E149" s="318"/>
      <c r="F149" s="311">
        <v>0.35</v>
      </c>
      <c r="G149" s="32">
        <v>6</v>
      </c>
      <c r="H149" s="311">
        <v>2.1</v>
      </c>
      <c r="I149" s="311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4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4301031202</v>
      </c>
      <c r="D150" s="319">
        <v>4680115881679</v>
      </c>
      <c r="E150" s="318"/>
      <c r="F150" s="311">
        <v>0.35</v>
      </c>
      <c r="G150" s="32">
        <v>6</v>
      </c>
      <c r="H150" s="311">
        <v>2.1</v>
      </c>
      <c r="I150" s="311">
        <v>2.2000000000000002</v>
      </c>
      <c r="J150" s="32">
        <v>234</v>
      </c>
      <c r="K150" s="32" t="s">
        <v>168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267</v>
      </c>
      <c r="B151" s="54" t="s">
        <v>268</v>
      </c>
      <c r="C151" s="31">
        <v>4301031158</v>
      </c>
      <c r="D151" s="319">
        <v>4680115880191</v>
      </c>
      <c r="E151" s="318"/>
      <c r="F151" s="311">
        <v>0.4</v>
      </c>
      <c r="G151" s="32">
        <v>6</v>
      </c>
      <c r="H151" s="311">
        <v>2.4</v>
      </c>
      <c r="I151" s="311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6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17"/>
      <c r="P151" s="317"/>
      <c r="Q151" s="317"/>
      <c r="R151" s="318"/>
      <c r="S151" s="34"/>
      <c r="T151" s="34"/>
      <c r="U151" s="35" t="s">
        <v>65</v>
      </c>
      <c r="V151" s="312">
        <v>0</v>
      </c>
      <c r="W151" s="313">
        <f t="shared" si="7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x14ac:dyDescent="0.2">
      <c r="A152" s="325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67</v>
      </c>
      <c r="V152" s="314">
        <f>IFERROR(V144/H144,"0")+IFERROR(V145/H145,"0")+IFERROR(V146/H146,"0")+IFERROR(V147/H147,"0")+IFERROR(V148/H148,"0")+IFERROR(V149/H149,"0")+IFERROR(V150/H150,"0")+IFERROR(V151/H151,"0")</f>
        <v>0</v>
      </c>
      <c r="W152" s="314">
        <f>IFERROR(W144/H144,"0")+IFERROR(W145/H145,"0")+IFERROR(W146/H146,"0")+IFERROR(W147/H147,"0")+IFERROR(W148/H148,"0")+IFERROR(W149/H149,"0")+IFERROR(W150/H150,"0")+IFERROR(W151/H151,"0")</f>
        <v>0</v>
      </c>
      <c r="X152" s="314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15"/>
      <c r="Z152" s="315"/>
    </row>
    <row r="153" spans="1:53" x14ac:dyDescent="0.2">
      <c r="A153" s="321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6"/>
      <c r="N153" s="322" t="s">
        <v>66</v>
      </c>
      <c r="O153" s="323"/>
      <c r="P153" s="323"/>
      <c r="Q153" s="323"/>
      <c r="R153" s="323"/>
      <c r="S153" s="323"/>
      <c r="T153" s="324"/>
      <c r="U153" s="37" t="s">
        <v>65</v>
      </c>
      <c r="V153" s="314">
        <f>IFERROR(SUM(V144:V151),"0")</f>
        <v>0</v>
      </c>
      <c r="W153" s="314">
        <f>IFERROR(SUM(W144:W151),"0")</f>
        <v>0</v>
      </c>
      <c r="X153" s="37"/>
      <c r="Y153" s="315"/>
      <c r="Z153" s="315"/>
    </row>
    <row r="154" spans="1:53" ht="16.5" customHeight="1" x14ac:dyDescent="0.25">
      <c r="A154" s="320" t="s">
        <v>269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7"/>
      <c r="Z154" s="307"/>
    </row>
    <row r="155" spans="1:53" ht="14.25" customHeight="1" x14ac:dyDescent="0.25">
      <c r="A155" s="329" t="s">
        <v>103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21"/>
      <c r="Y155" s="308"/>
      <c r="Z155" s="308"/>
    </row>
    <row r="156" spans="1:53" ht="16.5" customHeight="1" x14ac:dyDescent="0.25">
      <c r="A156" s="54" t="s">
        <v>270</v>
      </c>
      <c r="B156" s="54" t="s">
        <v>271</v>
      </c>
      <c r="C156" s="31">
        <v>4301011450</v>
      </c>
      <c r="D156" s="319">
        <v>4680115881402</v>
      </c>
      <c r="E156" s="318"/>
      <c r="F156" s="311">
        <v>1.35</v>
      </c>
      <c r="G156" s="32">
        <v>8</v>
      </c>
      <c r="H156" s="311">
        <v>10.8</v>
      </c>
      <c r="I156" s="311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6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272</v>
      </c>
      <c r="B157" s="54" t="s">
        <v>273</v>
      </c>
      <c r="C157" s="31">
        <v>4301011454</v>
      </c>
      <c r="D157" s="319">
        <v>4680115881396</v>
      </c>
      <c r="E157" s="318"/>
      <c r="F157" s="311">
        <v>0.45</v>
      </c>
      <c r="G157" s="32">
        <v>6</v>
      </c>
      <c r="H157" s="311">
        <v>2.7</v>
      </c>
      <c r="I157" s="311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3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17"/>
      <c r="P157" s="317"/>
      <c r="Q157" s="317"/>
      <c r="R157" s="318"/>
      <c r="S157" s="34"/>
      <c r="T157" s="34"/>
      <c r="U157" s="35" t="s">
        <v>65</v>
      </c>
      <c r="V157" s="312">
        <v>0</v>
      </c>
      <c r="W157" s="313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25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67</v>
      </c>
      <c r="V158" s="314">
        <f>IFERROR(V156/H156,"0")+IFERROR(V157/H157,"0")</f>
        <v>0</v>
      </c>
      <c r="W158" s="314">
        <f>IFERROR(W156/H156,"0")+IFERROR(W157/H157,"0")</f>
        <v>0</v>
      </c>
      <c r="X158" s="314">
        <f>IFERROR(IF(X156="",0,X156),"0")+IFERROR(IF(X157="",0,X157),"0")</f>
        <v>0</v>
      </c>
      <c r="Y158" s="315"/>
      <c r="Z158" s="315"/>
    </row>
    <row r="159" spans="1:53" x14ac:dyDescent="0.2">
      <c r="A159" s="321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6"/>
      <c r="N159" s="322" t="s">
        <v>66</v>
      </c>
      <c r="O159" s="323"/>
      <c r="P159" s="323"/>
      <c r="Q159" s="323"/>
      <c r="R159" s="323"/>
      <c r="S159" s="323"/>
      <c r="T159" s="324"/>
      <c r="U159" s="37" t="s">
        <v>65</v>
      </c>
      <c r="V159" s="314">
        <f>IFERROR(SUM(V156:V157),"0")</f>
        <v>0</v>
      </c>
      <c r="W159" s="314">
        <f>IFERROR(SUM(W156:W157),"0")</f>
        <v>0</v>
      </c>
      <c r="X159" s="37"/>
      <c r="Y159" s="315"/>
      <c r="Z159" s="315"/>
    </row>
    <row r="160" spans="1:53" ht="14.25" customHeight="1" x14ac:dyDescent="0.25">
      <c r="A160" s="329" t="s">
        <v>95</v>
      </c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  <c r="N160" s="321"/>
      <c r="O160" s="321"/>
      <c r="P160" s="321"/>
      <c r="Q160" s="321"/>
      <c r="R160" s="321"/>
      <c r="S160" s="321"/>
      <c r="T160" s="321"/>
      <c r="U160" s="321"/>
      <c r="V160" s="321"/>
      <c r="W160" s="321"/>
      <c r="X160" s="321"/>
      <c r="Y160" s="308"/>
      <c r="Z160" s="308"/>
    </row>
    <row r="161" spans="1:53" ht="16.5" customHeight="1" x14ac:dyDescent="0.25">
      <c r="A161" s="54" t="s">
        <v>274</v>
      </c>
      <c r="B161" s="54" t="s">
        <v>275</v>
      </c>
      <c r="C161" s="31">
        <v>4301020262</v>
      </c>
      <c r="D161" s="319">
        <v>4680115882935</v>
      </c>
      <c r="E161" s="318"/>
      <c r="F161" s="311">
        <v>1.35</v>
      </c>
      <c r="G161" s="32">
        <v>8</v>
      </c>
      <c r="H161" s="311">
        <v>10.8</v>
      </c>
      <c r="I161" s="311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532" t="s">
        <v>276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277</v>
      </c>
      <c r="B162" s="54" t="s">
        <v>278</v>
      </c>
      <c r="C162" s="31">
        <v>4301020220</v>
      </c>
      <c r="D162" s="319">
        <v>4680115880764</v>
      </c>
      <c r="E162" s="318"/>
      <c r="F162" s="311">
        <v>0.35</v>
      </c>
      <c r="G162" s="32">
        <v>6</v>
      </c>
      <c r="H162" s="311">
        <v>2.1</v>
      </c>
      <c r="I162" s="311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17"/>
      <c r="P162" s="317"/>
      <c r="Q162" s="317"/>
      <c r="R162" s="318"/>
      <c r="S162" s="34"/>
      <c r="T162" s="34"/>
      <c r="U162" s="35" t="s">
        <v>65</v>
      </c>
      <c r="V162" s="312">
        <v>0</v>
      </c>
      <c r="W162" s="31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25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67</v>
      </c>
      <c r="V163" s="314">
        <f>IFERROR(V161/H161,"0")+IFERROR(V162/H162,"0")</f>
        <v>0</v>
      </c>
      <c r="W163" s="314">
        <f>IFERROR(W161/H161,"0")+IFERROR(W162/H162,"0")</f>
        <v>0</v>
      </c>
      <c r="X163" s="314">
        <f>IFERROR(IF(X161="",0,X161),"0")+IFERROR(IF(X162="",0,X162),"0")</f>
        <v>0</v>
      </c>
      <c r="Y163" s="315"/>
      <c r="Z163" s="315"/>
    </row>
    <row r="164" spans="1:53" x14ac:dyDescent="0.2">
      <c r="A164" s="321"/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6"/>
      <c r="N164" s="322" t="s">
        <v>66</v>
      </c>
      <c r="O164" s="323"/>
      <c r="P164" s="323"/>
      <c r="Q164" s="323"/>
      <c r="R164" s="323"/>
      <c r="S164" s="323"/>
      <c r="T164" s="324"/>
      <c r="U164" s="37" t="s">
        <v>65</v>
      </c>
      <c r="V164" s="314">
        <f>IFERROR(SUM(V161:V162),"0")</f>
        <v>0</v>
      </c>
      <c r="W164" s="314">
        <f>IFERROR(SUM(W161:W162),"0")</f>
        <v>0</v>
      </c>
      <c r="X164" s="37"/>
      <c r="Y164" s="315"/>
      <c r="Z164" s="315"/>
    </row>
    <row r="165" spans="1:53" ht="14.25" customHeight="1" x14ac:dyDescent="0.25">
      <c r="A165" s="329" t="s">
        <v>60</v>
      </c>
      <c r="B165" s="321"/>
      <c r="C165" s="321"/>
      <c r="D165" s="321"/>
      <c r="E165" s="321"/>
      <c r="F165" s="321"/>
      <c r="G165" s="321"/>
      <c r="H165" s="321"/>
      <c r="I165" s="321"/>
      <c r="J165" s="321"/>
      <c r="K165" s="321"/>
      <c r="L165" s="321"/>
      <c r="M165" s="321"/>
      <c r="N165" s="321"/>
      <c r="O165" s="321"/>
      <c r="P165" s="321"/>
      <c r="Q165" s="321"/>
      <c r="R165" s="321"/>
      <c r="S165" s="321"/>
      <c r="T165" s="321"/>
      <c r="U165" s="321"/>
      <c r="V165" s="321"/>
      <c r="W165" s="321"/>
      <c r="X165" s="321"/>
      <c r="Y165" s="308"/>
      <c r="Z165" s="308"/>
    </row>
    <row r="166" spans="1:53" ht="27" customHeight="1" x14ac:dyDescent="0.25">
      <c r="A166" s="54" t="s">
        <v>279</v>
      </c>
      <c r="B166" s="54" t="s">
        <v>280</v>
      </c>
      <c r="C166" s="31">
        <v>4301031224</v>
      </c>
      <c r="D166" s="319">
        <v>4680115882683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4301031230</v>
      </c>
      <c r="D167" s="319">
        <v>4680115882690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4301031220</v>
      </c>
      <c r="D168" s="319">
        <v>4680115882669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285</v>
      </c>
      <c r="B169" s="54" t="s">
        <v>286</v>
      </c>
      <c r="C169" s="31">
        <v>4301031221</v>
      </c>
      <c r="D169" s="319">
        <v>4680115882676</v>
      </c>
      <c r="E169" s="318"/>
      <c r="F169" s="311">
        <v>0.9</v>
      </c>
      <c r="G169" s="32">
        <v>6</v>
      </c>
      <c r="H169" s="311">
        <v>5.4</v>
      </c>
      <c r="I169" s="311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17"/>
      <c r="P169" s="317"/>
      <c r="Q169" s="317"/>
      <c r="R169" s="318"/>
      <c r="S169" s="34"/>
      <c r="T169" s="34"/>
      <c r="U169" s="35" t="s">
        <v>65</v>
      </c>
      <c r="V169" s="312">
        <v>0</v>
      </c>
      <c r="W169" s="313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25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67</v>
      </c>
      <c r="V170" s="314">
        <f>IFERROR(V166/H166,"0")+IFERROR(V167/H167,"0")+IFERROR(V168/H168,"0")+IFERROR(V169/H169,"0")</f>
        <v>0</v>
      </c>
      <c r="W170" s="314">
        <f>IFERROR(W166/H166,"0")+IFERROR(W167/H167,"0")+IFERROR(W168/H168,"0")+IFERROR(W169/H169,"0")</f>
        <v>0</v>
      </c>
      <c r="X170" s="314">
        <f>IFERROR(IF(X166="",0,X166),"0")+IFERROR(IF(X167="",0,X167),"0")+IFERROR(IF(X168="",0,X168),"0")+IFERROR(IF(X169="",0,X169),"0")</f>
        <v>0</v>
      </c>
      <c r="Y170" s="315"/>
      <c r="Z170" s="315"/>
    </row>
    <row r="171" spans="1:53" x14ac:dyDescent="0.2">
      <c r="A171" s="321"/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6"/>
      <c r="N171" s="322" t="s">
        <v>66</v>
      </c>
      <c r="O171" s="323"/>
      <c r="P171" s="323"/>
      <c r="Q171" s="323"/>
      <c r="R171" s="323"/>
      <c r="S171" s="323"/>
      <c r="T171" s="324"/>
      <c r="U171" s="37" t="s">
        <v>65</v>
      </c>
      <c r="V171" s="314">
        <f>IFERROR(SUM(V166:V169),"0")</f>
        <v>0</v>
      </c>
      <c r="W171" s="314">
        <f>IFERROR(SUM(W166:W169),"0")</f>
        <v>0</v>
      </c>
      <c r="X171" s="37"/>
      <c r="Y171" s="315"/>
      <c r="Z171" s="315"/>
    </row>
    <row r="172" spans="1:53" ht="14.25" customHeight="1" x14ac:dyDescent="0.25">
      <c r="A172" s="329" t="s">
        <v>68</v>
      </c>
      <c r="B172" s="321"/>
      <c r="C172" s="321"/>
      <c r="D172" s="321"/>
      <c r="E172" s="321"/>
      <c r="F172" s="321"/>
      <c r="G172" s="321"/>
      <c r="H172" s="321"/>
      <c r="I172" s="321"/>
      <c r="J172" s="321"/>
      <c r="K172" s="321"/>
      <c r="L172" s="321"/>
      <c r="M172" s="321"/>
      <c r="N172" s="321"/>
      <c r="O172" s="321"/>
      <c r="P172" s="321"/>
      <c r="Q172" s="321"/>
      <c r="R172" s="321"/>
      <c r="S172" s="321"/>
      <c r="T172" s="321"/>
      <c r="U172" s="321"/>
      <c r="V172" s="321"/>
      <c r="W172" s="321"/>
      <c r="X172" s="321"/>
      <c r="Y172" s="308"/>
      <c r="Z172" s="308"/>
    </row>
    <row r="173" spans="1:53" ht="27" customHeight="1" x14ac:dyDescent="0.25">
      <c r="A173" s="54" t="s">
        <v>287</v>
      </c>
      <c r="B173" s="54" t="s">
        <v>288</v>
      </c>
      <c r="C173" s="31">
        <v>4301051409</v>
      </c>
      <c r="D173" s="319">
        <v>4680115881556</v>
      </c>
      <c r="E173" s="318"/>
      <c r="F173" s="311">
        <v>1</v>
      </c>
      <c r="G173" s="32">
        <v>4</v>
      </c>
      <c r="H173" s="311">
        <v>4</v>
      </c>
      <c r="I173" s="311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37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ref="W173:W189" si="8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4301051538</v>
      </c>
      <c r="D174" s="319">
        <v>4680115880573</v>
      </c>
      <c r="E174" s="318"/>
      <c r="F174" s="311">
        <v>1.45</v>
      </c>
      <c r="G174" s="32">
        <v>6</v>
      </c>
      <c r="H174" s="311">
        <v>8.6999999999999993</v>
      </c>
      <c r="I174" s="311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487" t="s">
        <v>291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4301051408</v>
      </c>
      <c r="D175" s="319">
        <v>4680115881594</v>
      </c>
      <c r="E175" s="318"/>
      <c r="F175" s="311">
        <v>1.35</v>
      </c>
      <c r="G175" s="32">
        <v>6</v>
      </c>
      <c r="H175" s="311">
        <v>8.1</v>
      </c>
      <c r="I175" s="311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3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294</v>
      </c>
      <c r="B176" s="54" t="s">
        <v>295</v>
      </c>
      <c r="C176" s="31">
        <v>4301051505</v>
      </c>
      <c r="D176" s="319">
        <v>4680115881587</v>
      </c>
      <c r="E176" s="318"/>
      <c r="F176" s="311">
        <v>1</v>
      </c>
      <c r="G176" s="32">
        <v>4</v>
      </c>
      <c r="H176" s="311">
        <v>4</v>
      </c>
      <c r="I176" s="311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388" t="s">
        <v>296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297</v>
      </c>
      <c r="B177" s="54" t="s">
        <v>298</v>
      </c>
      <c r="C177" s="31">
        <v>4301051380</v>
      </c>
      <c r="D177" s="319">
        <v>4680115880962</v>
      </c>
      <c r="E177" s="318"/>
      <c r="F177" s="311">
        <v>1.3</v>
      </c>
      <c r="G177" s="32">
        <v>6</v>
      </c>
      <c r="H177" s="311">
        <v>7.8</v>
      </c>
      <c r="I177" s="311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55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4301051411</v>
      </c>
      <c r="D178" s="319">
        <v>4680115881617</v>
      </c>
      <c r="E178" s="318"/>
      <c r="F178" s="311">
        <v>1.35</v>
      </c>
      <c r="G178" s="32">
        <v>6</v>
      </c>
      <c r="H178" s="311">
        <v>8.1</v>
      </c>
      <c r="I178" s="311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3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4301051487</v>
      </c>
      <c r="D179" s="319">
        <v>4680115881228</v>
      </c>
      <c r="E179" s="318"/>
      <c r="F179" s="311">
        <v>0.4</v>
      </c>
      <c r="G179" s="32">
        <v>6</v>
      </c>
      <c r="H179" s="311">
        <v>2.4</v>
      </c>
      <c r="I179" s="311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519" t="s">
        <v>303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4301051506</v>
      </c>
      <c r="D180" s="319">
        <v>4680115881037</v>
      </c>
      <c r="E180" s="318"/>
      <c r="F180" s="311">
        <v>0.84</v>
      </c>
      <c r="G180" s="32">
        <v>4</v>
      </c>
      <c r="H180" s="311">
        <v>3.36</v>
      </c>
      <c r="I180" s="311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642" t="s">
        <v>306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4301051384</v>
      </c>
      <c r="D181" s="319">
        <v>4680115881211</v>
      </c>
      <c r="E181" s="318"/>
      <c r="F181" s="311">
        <v>0.4</v>
      </c>
      <c r="G181" s="32">
        <v>6</v>
      </c>
      <c r="H181" s="311">
        <v>2.4</v>
      </c>
      <c r="I181" s="311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3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4301051378</v>
      </c>
      <c r="D182" s="319">
        <v>4680115881020</v>
      </c>
      <c r="E182" s="318"/>
      <c r="F182" s="311">
        <v>0.84</v>
      </c>
      <c r="G182" s="32">
        <v>4</v>
      </c>
      <c r="H182" s="311">
        <v>3.36</v>
      </c>
      <c r="I182" s="311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6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4301051407</v>
      </c>
      <c r="D183" s="319">
        <v>4680115882195</v>
      </c>
      <c r="E183" s="318"/>
      <c r="F183" s="311">
        <v>0.4</v>
      </c>
      <c r="G183" s="32">
        <v>6</v>
      </c>
      <c r="H183" s="311">
        <v>2.4</v>
      </c>
      <c r="I183" s="311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ref="X183:X189" si="9"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4301051479</v>
      </c>
      <c r="D184" s="319">
        <v>4680115882607</v>
      </c>
      <c r="E184" s="318"/>
      <c r="F184" s="311">
        <v>0.3</v>
      </c>
      <c r="G184" s="32">
        <v>6</v>
      </c>
      <c r="H184" s="311">
        <v>1.8</v>
      </c>
      <c r="I184" s="311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51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4301051468</v>
      </c>
      <c r="D185" s="319">
        <v>4680115880092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0</v>
      </c>
      <c r="W185" s="31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317</v>
      </c>
      <c r="B186" s="54" t="s">
        <v>318</v>
      </c>
      <c r="C186" s="31">
        <v>4301051469</v>
      </c>
      <c r="D186" s="319">
        <v>4680115880221</v>
      </c>
      <c r="E186" s="318"/>
      <c r="F186" s="311">
        <v>0.4</v>
      </c>
      <c r="G186" s="32">
        <v>6</v>
      </c>
      <c r="H186" s="311">
        <v>2.4</v>
      </c>
      <c r="I186" s="311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34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4301051523</v>
      </c>
      <c r="D187" s="319">
        <v>4680115882942</v>
      </c>
      <c r="E187" s="318"/>
      <c r="F187" s="311">
        <v>0.3</v>
      </c>
      <c r="G187" s="32">
        <v>6</v>
      </c>
      <c r="H187" s="311">
        <v>1.8</v>
      </c>
      <c r="I187" s="311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53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321</v>
      </c>
      <c r="B188" s="54" t="s">
        <v>322</v>
      </c>
      <c r="C188" s="31">
        <v>4301051326</v>
      </c>
      <c r="D188" s="319">
        <v>4680115880504</v>
      </c>
      <c r="E188" s="318"/>
      <c r="F188" s="311">
        <v>0.4</v>
      </c>
      <c r="G188" s="32">
        <v>6</v>
      </c>
      <c r="H188" s="311">
        <v>2.4</v>
      </c>
      <c r="I188" s="311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6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0</v>
      </c>
      <c r="W188" s="313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323</v>
      </c>
      <c r="B189" s="54" t="s">
        <v>324</v>
      </c>
      <c r="C189" s="31">
        <v>4301051410</v>
      </c>
      <c r="D189" s="319">
        <v>4680115882164</v>
      </c>
      <c r="E189" s="318"/>
      <c r="F189" s="311">
        <v>0.4</v>
      </c>
      <c r="G189" s="32">
        <v>6</v>
      </c>
      <c r="H189" s="311">
        <v>2.4</v>
      </c>
      <c r="I189" s="311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6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17"/>
      <c r="P189" s="317"/>
      <c r="Q189" s="317"/>
      <c r="R189" s="318"/>
      <c r="S189" s="34"/>
      <c r="T189" s="34"/>
      <c r="U189" s="35" t="s">
        <v>65</v>
      </c>
      <c r="V189" s="312">
        <v>0</v>
      </c>
      <c r="W189" s="313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x14ac:dyDescent="0.2">
      <c r="A190" s="325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67</v>
      </c>
      <c r="V190" s="31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1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15"/>
      <c r="Z190" s="315"/>
    </row>
    <row r="191" spans="1:53" x14ac:dyDescent="0.2">
      <c r="A191" s="321"/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6"/>
      <c r="N191" s="322" t="s">
        <v>66</v>
      </c>
      <c r="O191" s="323"/>
      <c r="P191" s="323"/>
      <c r="Q191" s="323"/>
      <c r="R191" s="323"/>
      <c r="S191" s="323"/>
      <c r="T191" s="324"/>
      <c r="U191" s="37" t="s">
        <v>65</v>
      </c>
      <c r="V191" s="314">
        <f>IFERROR(SUM(V173:V189),"0")</f>
        <v>0</v>
      </c>
      <c r="W191" s="314">
        <f>IFERROR(SUM(W173:W189),"0")</f>
        <v>0</v>
      </c>
      <c r="X191" s="37"/>
      <c r="Y191" s="315"/>
      <c r="Z191" s="315"/>
    </row>
    <row r="192" spans="1:53" ht="14.25" customHeight="1" x14ac:dyDescent="0.25">
      <c r="A192" s="329" t="s">
        <v>223</v>
      </c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1"/>
      <c r="N192" s="321"/>
      <c r="O192" s="321"/>
      <c r="P192" s="321"/>
      <c r="Q192" s="321"/>
      <c r="R192" s="321"/>
      <c r="S192" s="321"/>
      <c r="T192" s="321"/>
      <c r="U192" s="321"/>
      <c r="V192" s="321"/>
      <c r="W192" s="321"/>
      <c r="X192" s="321"/>
      <c r="Y192" s="308"/>
      <c r="Z192" s="308"/>
    </row>
    <row r="193" spans="1:53" ht="16.5" customHeight="1" x14ac:dyDescent="0.25">
      <c r="A193" s="54" t="s">
        <v>325</v>
      </c>
      <c r="B193" s="54" t="s">
        <v>326</v>
      </c>
      <c r="C193" s="31">
        <v>4301060338</v>
      </c>
      <c r="D193" s="319">
        <v>4680115880801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ht="27" customHeight="1" x14ac:dyDescent="0.25">
      <c r="A194" s="54" t="s">
        <v>327</v>
      </c>
      <c r="B194" s="54" t="s">
        <v>328</v>
      </c>
      <c r="C194" s="31">
        <v>4301060339</v>
      </c>
      <c r="D194" s="319">
        <v>4680115880818</v>
      </c>
      <c r="E194" s="318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4" s="317"/>
      <c r="P194" s="317"/>
      <c r="Q194" s="317"/>
      <c r="R194" s="318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x14ac:dyDescent="0.2">
      <c r="A195" s="325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67</v>
      </c>
      <c r="V195" s="314">
        <f>IFERROR(V193/H193,"0")+IFERROR(V194/H194,"0")</f>
        <v>0</v>
      </c>
      <c r="W195" s="314">
        <f>IFERROR(W193/H193,"0")+IFERROR(W194/H194,"0")</f>
        <v>0</v>
      </c>
      <c r="X195" s="314">
        <f>IFERROR(IF(X193="",0,X193),"0")+IFERROR(IF(X194="",0,X194),"0")</f>
        <v>0</v>
      </c>
      <c r="Y195" s="315"/>
      <c r="Z195" s="315"/>
    </row>
    <row r="196" spans="1:53" x14ac:dyDescent="0.2">
      <c r="A196" s="321"/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6"/>
      <c r="N196" s="322" t="s">
        <v>66</v>
      </c>
      <c r="O196" s="323"/>
      <c r="P196" s="323"/>
      <c r="Q196" s="323"/>
      <c r="R196" s="323"/>
      <c r="S196" s="323"/>
      <c r="T196" s="324"/>
      <c r="U196" s="37" t="s">
        <v>65</v>
      </c>
      <c r="V196" s="314">
        <f>IFERROR(SUM(V193:V194),"0")</f>
        <v>0</v>
      </c>
      <c r="W196" s="314">
        <f>IFERROR(SUM(W193:W194),"0")</f>
        <v>0</v>
      </c>
      <c r="X196" s="37"/>
      <c r="Y196" s="315"/>
      <c r="Z196" s="315"/>
    </row>
    <row r="197" spans="1:53" ht="16.5" customHeight="1" x14ac:dyDescent="0.25">
      <c r="A197" s="320" t="s">
        <v>329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7"/>
      <c r="Z197" s="307"/>
    </row>
    <row r="198" spans="1:53" ht="14.25" customHeight="1" x14ac:dyDescent="0.25">
      <c r="A198" s="329" t="s">
        <v>103</v>
      </c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  <c r="N198" s="321"/>
      <c r="O198" s="321"/>
      <c r="P198" s="321"/>
      <c r="Q198" s="321"/>
      <c r="R198" s="321"/>
      <c r="S198" s="321"/>
      <c r="T198" s="321"/>
      <c r="U198" s="321"/>
      <c r="V198" s="321"/>
      <c r="W198" s="321"/>
      <c r="X198" s="321"/>
      <c r="Y198" s="308"/>
      <c r="Z198" s="308"/>
    </row>
    <row r="199" spans="1:53" ht="27" customHeight="1" x14ac:dyDescent="0.25">
      <c r="A199" s="54" t="s">
        <v>330</v>
      </c>
      <c r="B199" s="54" t="s">
        <v>331</v>
      </c>
      <c r="C199" s="31">
        <v>4301011346</v>
      </c>
      <c r="D199" s="319">
        <v>4607091387445</v>
      </c>
      <c r="E199" s="318"/>
      <c r="F199" s="311">
        <v>0.9</v>
      </c>
      <c r="G199" s="32">
        <v>10</v>
      </c>
      <c r="H199" s="311">
        <v>9</v>
      </c>
      <c r="I199" s="311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ref="W199:W212" si="10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332</v>
      </c>
      <c r="B200" s="54" t="s">
        <v>333</v>
      </c>
      <c r="C200" s="31">
        <v>4301011362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334</v>
      </c>
      <c r="C201" s="31">
        <v>4301011308</v>
      </c>
      <c r="D201" s="319">
        <v>4607091386004</v>
      </c>
      <c r="E201" s="318"/>
      <c r="F201" s="311">
        <v>1.35</v>
      </c>
      <c r="G201" s="32">
        <v>8</v>
      </c>
      <c r="H201" s="311">
        <v>10.8</v>
      </c>
      <c r="I201" s="31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4301011347</v>
      </c>
      <c r="D202" s="319">
        <v>4607091386073</v>
      </c>
      <c r="E202" s="318"/>
      <c r="F202" s="311">
        <v>0.9</v>
      </c>
      <c r="G202" s="32">
        <v>10</v>
      </c>
      <c r="H202" s="311">
        <v>9</v>
      </c>
      <c r="I202" s="311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337</v>
      </c>
      <c r="B203" s="54" t="s">
        <v>338</v>
      </c>
      <c r="C203" s="31">
        <v>4301011395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5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337</v>
      </c>
      <c r="B204" s="54" t="s">
        <v>339</v>
      </c>
      <c r="C204" s="31">
        <v>4301010928</v>
      </c>
      <c r="D204" s="319">
        <v>4607091387322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4301011311</v>
      </c>
      <c r="D205" s="319">
        <v>4607091387377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4301010945</v>
      </c>
      <c r="D206" s="319">
        <v>4607091387353</v>
      </c>
      <c r="E206" s="318"/>
      <c r="F206" s="311">
        <v>1.35</v>
      </c>
      <c r="G206" s="32">
        <v>8</v>
      </c>
      <c r="H206" s="311">
        <v>10.8</v>
      </c>
      <c r="I206" s="311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4301011328</v>
      </c>
      <c r="D207" s="319">
        <v>4607091386011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ref="X207:X212" si="11"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4301011329</v>
      </c>
      <c r="D208" s="319">
        <v>4607091387308</v>
      </c>
      <c r="E208" s="318"/>
      <c r="F208" s="311">
        <v>0.5</v>
      </c>
      <c r="G208" s="32">
        <v>10</v>
      </c>
      <c r="H208" s="311">
        <v>5</v>
      </c>
      <c r="I208" s="311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5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4301011049</v>
      </c>
      <c r="D209" s="319">
        <v>4607091387339</v>
      </c>
      <c r="E209" s="318"/>
      <c r="F209" s="311">
        <v>0.5</v>
      </c>
      <c r="G209" s="32">
        <v>10</v>
      </c>
      <c r="H209" s="311">
        <v>5</v>
      </c>
      <c r="I209" s="311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6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4301011433</v>
      </c>
      <c r="D210" s="319">
        <v>4680115882638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4301011573</v>
      </c>
      <c r="D211" s="319">
        <v>4680115881938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4301010944</v>
      </c>
      <c r="D212" s="319">
        <v>4607091387346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IFERROR(SUM(V199:V212),"0")</f>
        <v>0</v>
      </c>
      <c r="W214" s="314">
        <f>IFERROR(SUM(W199:W212),"0")</f>
        <v>0</v>
      </c>
      <c r="X214" s="37"/>
      <c r="Y214" s="315"/>
      <c r="Z214" s="315"/>
    </row>
    <row r="215" spans="1:53" ht="14.25" customHeight="1" x14ac:dyDescent="0.25">
      <c r="A215" s="32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2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0</v>
      </c>
      <c r="W224" s="314">
        <f>IFERROR(W220/H220,"0")+IFERROR(W221/H221,"0")+IFERROR(W222/H222,"0")+IFERROR(W223/H223,"0")</f>
        <v>0</v>
      </c>
      <c r="X224" s="314">
        <f>IFERROR(IF(X220="",0,X220),"0")+IFERROR(IF(X221="",0,X221),"0")+IFERROR(IF(X222="",0,X222),"0")+IFERROR(IF(X223="",0,X223),"0")</f>
        <v>0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0</v>
      </c>
      <c r="W225" s="314">
        <f>IFERROR(SUM(W220:W223),"0")</f>
        <v>0</v>
      </c>
      <c r="X225" s="37"/>
      <c r="Y225" s="315"/>
      <c r="Z225" s="315"/>
    </row>
    <row r="226" spans="1:53" ht="14.25" customHeight="1" x14ac:dyDescent="0.25">
      <c r="A226" s="32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4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29" t="s">
        <v>223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0</v>
      </c>
      <c r="W240" s="313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0</v>
      </c>
      <c r="W242" s="314">
        <f>IFERROR(W239/H239,"0")+IFERROR(W240/H240,"0")+IFERROR(W241/H241,"0")</f>
        <v>0</v>
      </c>
      <c r="X242" s="314">
        <f>IFERROR(IF(X239="",0,X239),"0")+IFERROR(IF(X240="",0,X240),"0")+IFERROR(IF(X241="",0,X241),"0")</f>
        <v>0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0</v>
      </c>
      <c r="W243" s="314">
        <f>IFERROR(SUM(W239:W241),"0")</f>
        <v>0</v>
      </c>
      <c r="X243" s="37"/>
      <c r="Y243" s="315"/>
      <c r="Z243" s="315"/>
    </row>
    <row r="244" spans="1:53" ht="14.25" customHeight="1" x14ac:dyDescent="0.25">
      <c r="A244" s="32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6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8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2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2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29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2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2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2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29" t="s">
        <v>223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2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60" t="s">
        <v>438</v>
      </c>
      <c r="B290" s="361"/>
      <c r="C290" s="361"/>
      <c r="D290" s="361"/>
      <c r="E290" s="361"/>
      <c r="F290" s="361"/>
      <c r="G290" s="361"/>
      <c r="H290" s="361"/>
      <c r="I290" s="361"/>
      <c r="J290" s="361"/>
      <c r="K290" s="361"/>
      <c r="L290" s="361"/>
      <c r="M290" s="361"/>
      <c r="N290" s="361"/>
      <c r="O290" s="361"/>
      <c r="P290" s="361"/>
      <c r="Q290" s="361"/>
      <c r="R290" s="361"/>
      <c r="S290" s="361"/>
      <c r="T290" s="361"/>
      <c r="U290" s="361"/>
      <c r="V290" s="361"/>
      <c r="W290" s="361"/>
      <c r="X290" s="361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2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0</v>
      </c>
      <c r="W293" s="313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0</v>
      </c>
      <c r="W295" s="313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0</v>
      </c>
      <c r="W297" s="313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1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0</v>
      </c>
      <c r="W301" s="314">
        <f>IFERROR(W293/H293,"0")+IFERROR(W294/H294,"0")+IFERROR(W295/H295,"0")+IFERROR(W296/H296,"0")+IFERROR(W297/H297,"0")+IFERROR(W298/H298,"0")+IFERROR(W299/H299,"0")+IFERROR(W300/H300,"0")</f>
        <v>0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0</v>
      </c>
      <c r="W302" s="314">
        <f>IFERROR(SUM(W293:W300),"0")</f>
        <v>0</v>
      </c>
      <c r="X302" s="37"/>
      <c r="Y302" s="315"/>
      <c r="Z302" s="315"/>
    </row>
    <row r="303" spans="1:53" ht="14.25" customHeight="1" x14ac:dyDescent="0.25">
      <c r="A303" s="32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0</v>
      </c>
      <c r="W304" s="313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28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0</v>
      </c>
      <c r="W307" s="314">
        <f>IFERROR(W304/H304,"0")+IFERROR(W305/H305,"0")+IFERROR(W306/H306,"0")</f>
        <v>0</v>
      </c>
      <c r="X307" s="314">
        <f>IFERROR(IF(X304="",0,X304),"0")+IFERROR(IF(X305="",0,X305),"0")+IFERROR(IF(X306="",0,X306),"0")</f>
        <v>0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0</v>
      </c>
      <c r="W308" s="314">
        <f>IFERROR(SUM(W304:W306),"0")</f>
        <v>0</v>
      </c>
      <c r="X308" s="37"/>
      <c r="Y308" s="315"/>
      <c r="Z308" s="315"/>
    </row>
    <row r="309" spans="1:53" ht="14.25" customHeight="1" x14ac:dyDescent="0.25">
      <c r="A309" s="32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200</v>
      </c>
      <c r="W310" s="313">
        <f>IFERROR(IF(V310="",0,CEILING((V310/$H310),1)*$H310),"")</f>
        <v>202.79999999999998</v>
      </c>
      <c r="X310" s="36">
        <f>IFERROR(IF(W310=0,"",ROUNDUP(W310/H310,0)*0.02175),"")</f>
        <v>0.5655</v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25.641025641025642</v>
      </c>
      <c r="W311" s="314">
        <f>IFERROR(W310/H310,"0")</f>
        <v>26</v>
      </c>
      <c r="X311" s="314">
        <f>IFERROR(IF(X310="",0,X310),"0")</f>
        <v>0.5655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200</v>
      </c>
      <c r="W312" s="314">
        <f>IFERROR(SUM(W310:W310),"0")</f>
        <v>202.79999999999998</v>
      </c>
      <c r="X312" s="37"/>
      <c r="Y312" s="315"/>
      <c r="Z312" s="315"/>
    </row>
    <row r="313" spans="1:53" ht="14.25" customHeight="1" x14ac:dyDescent="0.25">
      <c r="A313" s="329" t="s">
        <v>223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0</v>
      </c>
      <c r="W314" s="31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0</v>
      </c>
      <c r="W315" s="314">
        <f>IFERROR(W314/H314,"0")</f>
        <v>0</v>
      </c>
      <c r="X315" s="314">
        <f>IFERROR(IF(X314="",0,X314),"0")</f>
        <v>0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0</v>
      </c>
      <c r="W316" s="314">
        <f>IFERROR(SUM(W314:W314),"0")</f>
        <v>0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2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2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2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29" t="s">
        <v>223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60" t="s">
        <v>488</v>
      </c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1"/>
      <c r="N341" s="361"/>
      <c r="O341" s="361"/>
      <c r="P341" s="361"/>
      <c r="Q341" s="361"/>
      <c r="R341" s="361"/>
      <c r="S341" s="361"/>
      <c r="T341" s="361"/>
      <c r="U341" s="361"/>
      <c r="V341" s="361"/>
      <c r="W341" s="361"/>
      <c r="X341" s="361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2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2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6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0</v>
      </c>
      <c r="W363" s="314">
        <f>IFERROR(SUM(W349:W361),"0")</f>
        <v>0</v>
      </c>
      <c r="X363" s="37"/>
      <c r="Y363" s="315"/>
      <c r="Z363" s="315"/>
    </row>
    <row r="364" spans="1:53" ht="14.25" customHeight="1" x14ac:dyDescent="0.25">
      <c r="A364" s="32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2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29" t="s">
        <v>223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2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1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9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2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8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2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2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2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60" t="s">
        <v>575</v>
      </c>
      <c r="B407" s="361"/>
      <c r="C407" s="361"/>
      <c r="D407" s="361"/>
      <c r="E407" s="361"/>
      <c r="F407" s="361"/>
      <c r="G407" s="361"/>
      <c r="H407" s="361"/>
      <c r="I407" s="361"/>
      <c r="J407" s="361"/>
      <c r="K407" s="361"/>
      <c r="L407" s="361"/>
      <c r="M407" s="361"/>
      <c r="N407" s="361"/>
      <c r="O407" s="361"/>
      <c r="P407" s="361"/>
      <c r="Q407" s="361"/>
      <c r="R407" s="361"/>
      <c r="S407" s="361"/>
      <c r="T407" s="361"/>
      <c r="U407" s="361"/>
      <c r="V407" s="361"/>
      <c r="W407" s="361"/>
      <c r="X407" s="361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2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0</v>
      </c>
      <c r="W411" s="313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0</v>
      </c>
      <c r="W413" s="313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0</v>
      </c>
      <c r="W419" s="314">
        <f>IFERROR(W410/H410,"0")+IFERROR(W411/H411,"0")+IFERROR(W412/H412,"0")+IFERROR(W413/H413,"0")+IFERROR(W414/H414,"0")+IFERROR(W415/H415,"0")+IFERROR(W416/H416,"0")+IFERROR(W417/H417,"0")+IFERROR(W418/H418,"0")</f>
        <v>0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0</v>
      </c>
      <c r="W420" s="314">
        <f>IFERROR(SUM(W410:W418),"0")</f>
        <v>0</v>
      </c>
      <c r="X420" s="37"/>
      <c r="Y420" s="315"/>
      <c r="Z420" s="315"/>
    </row>
    <row r="421" spans="1:53" ht="14.25" customHeight="1" x14ac:dyDescent="0.25">
      <c r="A421" s="32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customHeight="1" x14ac:dyDescent="0.25">
      <c r="A426" s="32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0</v>
      </c>
      <c r="W429" s="313">
        <f t="shared" si="19"/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3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0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70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customHeight="1" x14ac:dyDescent="0.25">
      <c r="A435" s="32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60" t="s">
        <v>617</v>
      </c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1"/>
      <c r="N440" s="361"/>
      <c r="O440" s="361"/>
      <c r="P440" s="361"/>
      <c r="Q440" s="361"/>
      <c r="R440" s="361"/>
      <c r="S440" s="361"/>
      <c r="T440" s="361"/>
      <c r="U440" s="361"/>
      <c r="V440" s="361"/>
      <c r="W440" s="361"/>
      <c r="X440" s="361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2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1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2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2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1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2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5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8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2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1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3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2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400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2"/>
      <c r="N467" s="342" t="s">
        <v>646</v>
      </c>
      <c r="O467" s="343"/>
      <c r="P467" s="343"/>
      <c r="Q467" s="343"/>
      <c r="R467" s="343"/>
      <c r="S467" s="343"/>
      <c r="T467" s="344"/>
      <c r="U467" s="37" t="s">
        <v>65</v>
      </c>
      <c r="V467" s="314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>200</v>
      </c>
      <c r="W467" s="314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>202.79999999999998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2"/>
      <c r="N468" s="342" t="s">
        <v>647</v>
      </c>
      <c r="O468" s="343"/>
      <c r="P468" s="343"/>
      <c r="Q468" s="343"/>
      <c r="R468" s="343"/>
      <c r="S468" s="343"/>
      <c r="T468" s="344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214.46153846153848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217.464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2"/>
      <c r="N469" s="342" t="s">
        <v>648</v>
      </c>
      <c r="O469" s="343"/>
      <c r="P469" s="343"/>
      <c r="Q469" s="343"/>
      <c r="R469" s="343"/>
      <c r="S469" s="343"/>
      <c r="T469" s="344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1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1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2"/>
      <c r="N470" s="342" t="s">
        <v>650</v>
      </c>
      <c r="O470" s="343"/>
      <c r="P470" s="343"/>
      <c r="Q470" s="343"/>
      <c r="R470" s="343"/>
      <c r="S470" s="343"/>
      <c r="T470" s="344"/>
      <c r="U470" s="37" t="s">
        <v>65</v>
      </c>
      <c r="V470" s="314">
        <f>GrossWeightTotal+PalletQtyTotal*25</f>
        <v>239.46153846153848</v>
      </c>
      <c r="W470" s="314">
        <f>GrossWeightTotalR+PalletQtyTotalR*25</f>
        <v>242.464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2"/>
      <c r="N471" s="342" t="s">
        <v>651</v>
      </c>
      <c r="O471" s="343"/>
      <c r="P471" s="343"/>
      <c r="Q471" s="343"/>
      <c r="R471" s="343"/>
      <c r="S471" s="343"/>
      <c r="T471" s="344"/>
      <c r="U471" s="37" t="s">
        <v>649</v>
      </c>
      <c r="V471" s="314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>25.641025641025642</v>
      </c>
      <c r="W471" s="314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>26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2"/>
      <c r="N472" s="342" t="s">
        <v>652</v>
      </c>
      <c r="O472" s="343"/>
      <c r="P472" s="343"/>
      <c r="Q472" s="343"/>
      <c r="R472" s="343"/>
      <c r="S472" s="343"/>
      <c r="T472" s="344"/>
      <c r="U472" s="39" t="s">
        <v>653</v>
      </c>
      <c r="V472" s="37"/>
      <c r="W472" s="37"/>
      <c r="X472" s="37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>0.5655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9" t="s">
        <v>59</v>
      </c>
      <c r="C474" s="330" t="s">
        <v>93</v>
      </c>
      <c r="D474" s="362"/>
      <c r="E474" s="362"/>
      <c r="F474" s="331"/>
      <c r="G474" s="330" t="s">
        <v>244</v>
      </c>
      <c r="H474" s="362"/>
      <c r="I474" s="362"/>
      <c r="J474" s="362"/>
      <c r="K474" s="362"/>
      <c r="L474" s="362"/>
      <c r="M474" s="331"/>
      <c r="N474" s="330" t="s">
        <v>438</v>
      </c>
      <c r="O474" s="331"/>
      <c r="P474" s="330" t="s">
        <v>488</v>
      </c>
      <c r="Q474" s="331"/>
      <c r="R474" s="309" t="s">
        <v>575</v>
      </c>
      <c r="S474" s="330" t="s">
        <v>617</v>
      </c>
      <c r="T474" s="331"/>
      <c r="U474" s="310"/>
      <c r="Z474" s="52"/>
      <c r="AC474" s="310"/>
    </row>
    <row r="475" spans="1:29" ht="14.25" customHeight="1" thickTop="1" x14ac:dyDescent="0.2">
      <c r="A475" s="552" t="s">
        <v>655</v>
      </c>
      <c r="B475" s="330" t="s">
        <v>59</v>
      </c>
      <c r="C475" s="330" t="s">
        <v>94</v>
      </c>
      <c r="D475" s="330" t="s">
        <v>102</v>
      </c>
      <c r="E475" s="330" t="s">
        <v>93</v>
      </c>
      <c r="F475" s="330" t="s">
        <v>236</v>
      </c>
      <c r="G475" s="330" t="s">
        <v>245</v>
      </c>
      <c r="H475" s="330" t="s">
        <v>252</v>
      </c>
      <c r="I475" s="330" t="s">
        <v>269</v>
      </c>
      <c r="J475" s="330" t="s">
        <v>329</v>
      </c>
      <c r="K475" s="310"/>
      <c r="L475" s="330" t="s">
        <v>409</v>
      </c>
      <c r="M475" s="330" t="s">
        <v>427</v>
      </c>
      <c r="N475" s="330" t="s">
        <v>439</v>
      </c>
      <c r="O475" s="330" t="s">
        <v>465</v>
      </c>
      <c r="P475" s="330" t="s">
        <v>489</v>
      </c>
      <c r="Q475" s="330" t="s">
        <v>553</v>
      </c>
      <c r="R475" s="330" t="s">
        <v>575</v>
      </c>
      <c r="S475" s="330" t="s">
        <v>618</v>
      </c>
      <c r="T475" s="330" t="s">
        <v>643</v>
      </c>
      <c r="U475" s="310"/>
      <c r="Z475" s="52"/>
      <c r="AC475" s="310"/>
    </row>
    <row r="476" spans="1:29" ht="13.5" customHeight="1" thickBot="1" x14ac:dyDescent="0.25">
      <c r="A476" s="553"/>
      <c r="B476" s="341"/>
      <c r="C476" s="341"/>
      <c r="D476" s="341"/>
      <c r="E476" s="341"/>
      <c r="F476" s="341"/>
      <c r="G476" s="341"/>
      <c r="H476" s="341"/>
      <c r="I476" s="341"/>
      <c r="J476" s="341"/>
      <c r="K476" s="310"/>
      <c r="L476" s="341"/>
      <c r="M476" s="341"/>
      <c r="N476" s="341"/>
      <c r="O476" s="341"/>
      <c r="P476" s="341"/>
      <c r="Q476" s="341"/>
      <c r="R476" s="341"/>
      <c r="S476" s="341"/>
      <c r="T476" s="341"/>
      <c r="U476" s="310"/>
      <c r="Z476" s="52"/>
      <c r="AC476" s="310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0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0</v>
      </c>
      <c r="F477" s="46">
        <f>IFERROR(W129*1,"0")+IFERROR(W130*1,"0")+IFERROR(W131*1,"0")</f>
        <v>0</v>
      </c>
      <c r="G477" s="46">
        <f>IFERROR(W137*1,"0")+IFERROR(W138*1,"0")+IFERROR(W139*1,"0")</f>
        <v>0</v>
      </c>
      <c r="H477" s="46">
        <f>IFERROR(W144*1,"0")+IFERROR(W145*1,"0")+IFERROR(W146*1,"0")+IFERROR(W147*1,"0")+IFERROR(W148*1,"0")+IFERROR(W149*1,"0")+IFERROR(W150*1,"0")+IFERROR(W151*1,"0")</f>
        <v>0</v>
      </c>
      <c r="I477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>0</v>
      </c>
      <c r="J477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K477" s="310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0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202.79999999999998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46">
        <f>IFERROR(W389*1,"0")+IFERROR(W390*1,"0")+IFERROR(W394*1,"0")+IFERROR(W395*1,"0")+IFERROR(W396*1,"0")+IFERROR(W397*1,"0")+IFERROR(W398*1,"0")+IFERROR(W399*1,"0")+IFERROR(W400*1,"0")+IFERROR(W404*1,"0")</f>
        <v>0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0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0</v>
      </c>
      <c r="U477" s="310"/>
      <c r="Z477" s="52"/>
      <c r="AC477" s="310"/>
    </row>
  </sheetData>
  <sheetProtection algorithmName="SHA-512" hashValue="ZFsUcBf1MbYejo2F1HuzcNMrBz411Jcts/aLmhP7aVjs0aIhOdd5y07xl8DopgZaFM/VCZnk3eXxIvKETOnAuA==" saltValue="aMD15RO2kAFz51hsg1GeH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D395:E395"/>
    <mergeCell ref="A15:L15"/>
    <mergeCell ref="A48:X48"/>
    <mergeCell ref="N23:T23"/>
    <mergeCell ref="N261:R261"/>
    <mergeCell ref="N381:T381"/>
    <mergeCell ref="A142:X142"/>
    <mergeCell ref="J9:L9"/>
    <mergeCell ref="R5:S5"/>
    <mergeCell ref="N27:R27"/>
    <mergeCell ref="A362:M363"/>
    <mergeCell ref="N83:R83"/>
    <mergeCell ref="D262:E262"/>
    <mergeCell ref="N285:T285"/>
    <mergeCell ref="A315:M316"/>
    <mergeCell ref="N327:R327"/>
    <mergeCell ref="N156:R156"/>
    <mergeCell ref="N85:R85"/>
    <mergeCell ref="O5:P5"/>
    <mergeCell ref="D49:E49"/>
    <mergeCell ref="N265:T265"/>
    <mergeCell ref="D120:E120"/>
    <mergeCell ref="N297:R297"/>
    <mergeCell ref="A369:M370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259:R259"/>
    <mergeCell ref="N152:T152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N450:T450"/>
    <mergeCell ref="F5:G5"/>
    <mergeCell ref="A14:L14"/>
    <mergeCell ref="A254:M255"/>
    <mergeCell ref="N251:R251"/>
    <mergeCell ref="A47:X47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394:E394"/>
    <mergeCell ref="D279:E279"/>
    <mergeCell ref="A403:X403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D151:E151"/>
    <mergeCell ref="N278:R278"/>
    <mergeCell ref="N107:R107"/>
    <mergeCell ref="D321:E321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A303:X303"/>
    <mergeCell ref="D150:E150"/>
    <mergeCell ref="N243:T243"/>
    <mergeCell ref="A219:X219"/>
    <mergeCell ref="A290:X290"/>
    <mergeCell ref="M17:M18"/>
    <mergeCell ref="N67:R67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N434:T434"/>
    <mergeCell ref="A393:X393"/>
    <mergeCell ref="D449:E449"/>
    <mergeCell ref="N236:T236"/>
    <mergeCell ref="P474:Q474"/>
    <mergeCell ref="N430:R430"/>
    <mergeCell ref="N35:R35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N230:R230"/>
    <mergeCell ref="D99:E99"/>
    <mergeCell ref="D397:E397"/>
    <mergeCell ref="D310:E310"/>
    <mergeCell ref="A12:L12"/>
    <mergeCell ref="A238:X238"/>
    <mergeCell ref="D101:E101"/>
    <mergeCell ref="N209:R209"/>
    <mergeCell ref="N80:T80"/>
    <mergeCell ref="D76:E76"/>
    <mergeCell ref="D223:E223"/>
    <mergeCell ref="N33:T33"/>
    <mergeCell ref="A280:M281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D212:E212"/>
    <mergeCell ref="D146:E146"/>
    <mergeCell ref="N125:T125"/>
    <mergeCell ref="D304:E304"/>
    <mergeCell ref="N211:R211"/>
    <mergeCell ref="N162:R162"/>
    <mergeCell ref="D83:E83"/>
    <mergeCell ref="A92:X92"/>
    <mergeCell ref="D319:E319"/>
    <mergeCell ref="N347:T347"/>
    <mergeCell ref="N177:R177"/>
    <mergeCell ref="N269:R269"/>
    <mergeCell ref="D207:E207"/>
    <mergeCell ref="D85:E85"/>
    <mergeCell ref="N362:T362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A401:M402"/>
    <mergeCell ref="A475:A476"/>
    <mergeCell ref="N398:R398"/>
    <mergeCell ref="D368:E368"/>
    <mergeCell ref="A387:X387"/>
    <mergeCell ref="D383:E383"/>
    <mergeCell ref="A343:X343"/>
    <mergeCell ref="N191:T191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A452:X452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D299:E299"/>
    <mergeCell ref="N114:R114"/>
    <mergeCell ref="N206:R206"/>
    <mergeCell ref="D222:E222"/>
    <mergeCell ref="N390:R390"/>
    <mergeCell ref="D458:E458"/>
    <mergeCell ref="A442:X442"/>
    <mergeCell ref="N456:T456"/>
    <mergeCell ref="N389:R389"/>
    <mergeCell ref="N454:R454"/>
    <mergeCell ref="D7:L7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D283:E283"/>
    <mergeCell ref="D112:E112"/>
    <mergeCell ref="A140:M141"/>
    <mergeCell ref="D56:E56"/>
    <mergeCell ref="D193:E193"/>
    <mergeCell ref="N304:R304"/>
    <mergeCell ref="D176:E176"/>
    <mergeCell ref="D114:E114"/>
    <mergeCell ref="D64:E64"/>
    <mergeCell ref="N170:T170"/>
    <mergeCell ref="N328:T328"/>
    <mergeCell ref="A197:X197"/>
    <mergeCell ref="N108:R108"/>
    <mergeCell ref="N95:R95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N268:R268"/>
    <mergeCell ref="N97:R97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N232:R232"/>
    <mergeCell ref="N254:T254"/>
    <mergeCell ref="A21:X21"/>
    <mergeCell ref="N77:R77"/>
    <mergeCell ref="T6:U9"/>
    <mergeCell ref="N169:R169"/>
    <mergeCell ref="D185:E185"/>
    <mergeCell ref="N91:T91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D444:E444"/>
    <mergeCell ref="A195:M196"/>
    <mergeCell ref="N263:R263"/>
    <mergeCell ref="A213:M214"/>
    <mergeCell ref="N229:R229"/>
    <mergeCell ref="N200:R200"/>
    <mergeCell ref="N385:T385"/>
    <mergeCell ref="N458:R458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D137:E137"/>
    <mergeCell ref="N401:T401"/>
    <mergeCell ref="D422:E422"/>
    <mergeCell ref="A190:M191"/>
    <mergeCell ref="N202:R202"/>
    <mergeCell ref="N258:R258"/>
    <mergeCell ref="D130:E130"/>
    <mergeCell ref="D372:E372"/>
    <mergeCell ref="N245:R245"/>
    <mergeCell ref="D201:E201"/>
    <mergeCell ref="D188:E188"/>
    <mergeCell ref="N168:R168"/>
    <mergeCell ref="N260:R260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150:R150"/>
    <mergeCell ref="D96:E96"/>
    <mergeCell ref="A44:M45"/>
    <mergeCell ref="D43:E43"/>
    <mergeCell ref="N29:R29"/>
    <mergeCell ref="N87:R87"/>
    <mergeCell ref="D74:E74"/>
    <mergeCell ref="N31:R31"/>
    <mergeCell ref="D68:E68"/>
    <mergeCell ref="A34:X34"/>
    <mergeCell ref="N89:R89"/>
    <mergeCell ref="D359:E359"/>
    <mergeCell ref="N96:R96"/>
    <mergeCell ref="H17:H18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D261:E261"/>
    <mergeCell ref="N196:T196"/>
    <mergeCell ref="A25:X25"/>
    <mergeCell ref="A292:X292"/>
    <mergeCell ref="A286:X286"/>
    <mergeCell ref="N158:T158"/>
    <mergeCell ref="N133:T133"/>
    <mergeCell ref="C17:C18"/>
    <mergeCell ref="D230:E230"/>
    <mergeCell ref="D168:E168"/>
    <mergeCell ref="A348:X348"/>
    <mergeCell ref="N137:R137"/>
    <mergeCell ref="D180:E180"/>
    <mergeCell ref="D9:E9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N411:R411"/>
    <mergeCell ref="A463:X463"/>
    <mergeCell ref="D448:E448"/>
    <mergeCell ref="N438:T438"/>
    <mergeCell ref="N425:T425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N228:R228"/>
    <mergeCell ref="D100:E100"/>
    <mergeCell ref="N17:R18"/>
    <mergeCell ref="N129:R129"/>
    <mergeCell ref="N63:R63"/>
    <mergeCell ref="O6:P6"/>
    <mergeCell ref="N305:R305"/>
    <mergeCell ref="N221:R221"/>
    <mergeCell ref="N50:R50"/>
    <mergeCell ref="A317:X317"/>
    <mergeCell ref="A103:M104"/>
    <mergeCell ref="D31:E31"/>
    <mergeCell ref="D229:E229"/>
    <mergeCell ref="N131:R131"/>
    <mergeCell ref="D77:E77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A457:X457"/>
    <mergeCell ref="N428:R428"/>
    <mergeCell ref="N355:R355"/>
    <mergeCell ref="N415:R415"/>
    <mergeCell ref="N365:R365"/>
    <mergeCell ref="N357:R357"/>
    <mergeCell ref="D400:E400"/>
    <mergeCell ref="A339:M340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353:E353"/>
    <mergeCell ref="N307:T307"/>
    <mergeCell ref="D67:E67"/>
    <mergeCell ref="N453:R453"/>
    <mergeCell ref="N222:R222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D55:E55"/>
    <mergeCell ref="D94:E94"/>
    <mergeCell ref="D361:E361"/>
    <mergeCell ref="D417:E417"/>
    <mergeCell ref="D69:E69"/>
    <mergeCell ref="D354:E354"/>
    <mergeCell ref="A273:X273"/>
    <mergeCell ref="N335:T335"/>
    <mergeCell ref="D356:E356"/>
    <mergeCell ref="N75:R75"/>
    <mergeCell ref="A467:M472"/>
    <mergeCell ref="N298:R298"/>
    <mergeCell ref="A242:M243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D28:E28"/>
    <mergeCell ref="D30:E30"/>
    <mergeCell ref="A236:M237"/>
    <mergeCell ref="A307:M308"/>
    <mergeCell ref="N102:R102"/>
    <mergeCell ref="N400:R400"/>
    <mergeCell ref="D145:E145"/>
    <mergeCell ref="A409:X409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D5:E5"/>
    <mergeCell ref="O10:P10"/>
    <mergeCell ref="D108:E108"/>
    <mergeCell ref="N223:R223"/>
    <mergeCell ref="N350:R350"/>
    <mergeCell ref="N237:T237"/>
    <mergeCell ref="I17:I18"/>
    <mergeCell ref="D306:E306"/>
    <mergeCell ref="D377:E377"/>
    <mergeCell ref="T12:U12"/>
    <mergeCell ref="N301:T301"/>
    <mergeCell ref="N51:T51"/>
    <mergeCell ref="D72:E72"/>
    <mergeCell ref="N368:R368"/>
    <mergeCell ref="N276:T276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9:R49"/>
    <mergeCell ref="N444:R444"/>
    <mergeCell ref="D443:E443"/>
    <mergeCell ref="N429:R429"/>
    <mergeCell ref="N406:T406"/>
    <mergeCell ref="N445:T445"/>
    <mergeCell ref="A405:M406"/>
    <mergeCell ref="N214:T214"/>
    <mergeCell ref="D235:E235"/>
    <mergeCell ref="N380:T380"/>
    <mergeCell ref="N449:R449"/>
    <mergeCell ref="D399:E399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N28:R28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N24:T24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D411:E411"/>
    <mergeCell ref="N147:R147"/>
    <mergeCell ref="N395:R395"/>
    <mergeCell ref="A447:X447"/>
    <mergeCell ref="N332:R332"/>
    <mergeCell ref="N161:R161"/>
    <mergeCell ref="D39:E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659</v>
      </c>
      <c r="D6" s="47" t="s">
        <v>660</v>
      </c>
      <c r="E6" s="47"/>
    </row>
    <row r="7" spans="2:8" x14ac:dyDescent="0.2">
      <c r="B7" s="47" t="s">
        <v>661</v>
      </c>
      <c r="C7" s="47" t="s">
        <v>662</v>
      </c>
      <c r="D7" s="47" t="s">
        <v>663</v>
      </c>
      <c r="E7" s="47"/>
    </row>
    <row r="9" spans="2:8" x14ac:dyDescent="0.2">
      <c r="B9" s="47" t="s">
        <v>664</v>
      </c>
      <c r="C9" s="47" t="s">
        <v>659</v>
      </c>
      <c r="D9" s="47"/>
      <c r="E9" s="47"/>
    </row>
    <row r="11" spans="2:8" x14ac:dyDescent="0.2">
      <c r="B11" s="47" t="s">
        <v>664</v>
      </c>
      <c r="C11" s="47" t="s">
        <v>662</v>
      </c>
      <c r="D11" s="47"/>
      <c r="E11" s="47"/>
    </row>
    <row r="13" spans="2:8" x14ac:dyDescent="0.2">
      <c r="B13" s="47" t="s">
        <v>665</v>
      </c>
      <c r="C13" s="47"/>
      <c r="D13" s="47"/>
      <c r="E13" s="47"/>
    </row>
    <row r="14" spans="2:8" x14ac:dyDescent="0.2">
      <c r="B14" s="47" t="s">
        <v>666</v>
      </c>
      <c r="C14" s="47"/>
      <c r="D14" s="47"/>
      <c r="E14" s="47"/>
    </row>
    <row r="15" spans="2:8" x14ac:dyDescent="0.2">
      <c r="B15" s="47" t="s">
        <v>667</v>
      </c>
      <c r="C15" s="47"/>
      <c r="D15" s="47"/>
      <c r="E15" s="47"/>
    </row>
    <row r="16" spans="2:8" x14ac:dyDescent="0.2">
      <c r="B16" s="47" t="s">
        <v>668</v>
      </c>
      <c r="C16" s="47"/>
      <c r="D16" s="47"/>
      <c r="E16" s="47"/>
    </row>
    <row r="17" spans="2:5" x14ac:dyDescent="0.2">
      <c r="B17" s="47" t="s">
        <v>669</v>
      </c>
      <c r="C17" s="47"/>
      <c r="D17" s="47"/>
      <c r="E17" s="47"/>
    </row>
    <row r="18" spans="2:5" x14ac:dyDescent="0.2">
      <c r="B18" s="47" t="s">
        <v>670</v>
      </c>
      <c r="C18" s="47"/>
      <c r="D18" s="47"/>
      <c r="E18" s="47"/>
    </row>
    <row r="19" spans="2:5" x14ac:dyDescent="0.2">
      <c r="B19" s="47" t="s">
        <v>671</v>
      </c>
      <c r="C19" s="47"/>
      <c r="D19" s="47"/>
      <c r="E19" s="47"/>
    </row>
    <row r="20" spans="2:5" x14ac:dyDescent="0.2">
      <c r="B20" s="47" t="s">
        <v>672</v>
      </c>
      <c r="C20" s="47"/>
      <c r="D20" s="47"/>
      <c r="E20" s="47"/>
    </row>
    <row r="21" spans="2:5" x14ac:dyDescent="0.2">
      <c r="B21" s="47" t="s">
        <v>673</v>
      </c>
      <c r="C21" s="47"/>
      <c r="D21" s="47"/>
      <c r="E21" s="47"/>
    </row>
    <row r="22" spans="2:5" x14ac:dyDescent="0.2">
      <c r="B22" s="47" t="s">
        <v>674</v>
      </c>
      <c r="C22" s="47"/>
      <c r="D22" s="47"/>
      <c r="E22" s="47"/>
    </row>
    <row r="23" spans="2:5" x14ac:dyDescent="0.2">
      <c r="B23" s="47" t="s">
        <v>675</v>
      </c>
      <c r="C23" s="47"/>
      <c r="D23" s="47"/>
      <c r="E23" s="47"/>
    </row>
  </sheetData>
  <sheetProtection algorithmName="SHA-512" hashValue="A9ovGCfx4cR4dXfmzlDKpCGIYHDO8W1aEbMhpsnFNG4Saag4p/QWmLlsjt05/jKHFJ+80twod2Vj6xDoGwlRxA==" saltValue="jgI6CvrZYr3Cys41XzQO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2023-11-30T11:05:15Z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