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W458" i="1" s="1"/>
  <c r="N457" i="1"/>
  <c r="V454" i="1"/>
  <c r="W453" i="1"/>
  <c r="V453" i="1"/>
  <c r="X452" i="1"/>
  <c r="W452" i="1"/>
  <c r="X451" i="1"/>
  <c r="X453" i="1" s="1"/>
  <c r="W451" i="1"/>
  <c r="W454" i="1" s="1"/>
  <c r="W449" i="1"/>
  <c r="V449" i="1"/>
  <c r="V448" i="1"/>
  <c r="X447" i="1"/>
  <c r="W447" i="1"/>
  <c r="W446" i="1"/>
  <c r="V444" i="1"/>
  <c r="V443" i="1"/>
  <c r="X442" i="1"/>
  <c r="W442" i="1"/>
  <c r="W441" i="1"/>
  <c r="W443" i="1" s="1"/>
  <c r="V439" i="1"/>
  <c r="V438" i="1"/>
  <c r="W437" i="1"/>
  <c r="X437" i="1" s="1"/>
  <c r="W436" i="1"/>
  <c r="W439" i="1" s="1"/>
  <c r="V432" i="1"/>
  <c r="V431" i="1"/>
  <c r="W430" i="1"/>
  <c r="X430" i="1" s="1"/>
  <c r="N430" i="1"/>
  <c r="W429" i="1"/>
  <c r="N429" i="1"/>
  <c r="V427" i="1"/>
  <c r="V426" i="1"/>
  <c r="W425" i="1"/>
  <c r="X425" i="1" s="1"/>
  <c r="X424" i="1"/>
  <c r="W424" i="1"/>
  <c r="W423" i="1"/>
  <c r="X423" i="1" s="1"/>
  <c r="W422" i="1"/>
  <c r="X422" i="1" s="1"/>
  <c r="N422" i="1"/>
  <c r="X421" i="1"/>
  <c r="X426" i="1" s="1"/>
  <c r="W421" i="1"/>
  <c r="N421" i="1"/>
  <c r="W420" i="1"/>
  <c r="X420" i="1" s="1"/>
  <c r="N420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W389" i="1"/>
  <c r="X389" i="1" s="1"/>
  <c r="N389" i="1"/>
  <c r="X388" i="1"/>
  <c r="W388" i="1"/>
  <c r="N388" i="1"/>
  <c r="W387" i="1"/>
  <c r="X387" i="1" s="1"/>
  <c r="N387" i="1"/>
  <c r="V385" i="1"/>
  <c r="W384" i="1"/>
  <c r="V384" i="1"/>
  <c r="W383" i="1"/>
  <c r="X383" i="1" s="1"/>
  <c r="N383" i="1"/>
  <c r="X382" i="1"/>
  <c r="X384" i="1" s="1"/>
  <c r="W382" i="1"/>
  <c r="N382" i="1"/>
  <c r="V379" i="1"/>
  <c r="V378" i="1"/>
  <c r="X377" i="1"/>
  <c r="W377" i="1"/>
  <c r="W376" i="1"/>
  <c r="W378" i="1" s="1"/>
  <c r="V374" i="1"/>
  <c r="V373" i="1"/>
  <c r="W372" i="1"/>
  <c r="X372" i="1" s="1"/>
  <c r="W371" i="1"/>
  <c r="X371" i="1" s="1"/>
  <c r="W370" i="1"/>
  <c r="X370" i="1" s="1"/>
  <c r="X369" i="1"/>
  <c r="X373" i="1" s="1"/>
  <c r="W369" i="1"/>
  <c r="V367" i="1"/>
  <c r="W366" i="1"/>
  <c r="V366" i="1"/>
  <c r="X365" i="1"/>
  <c r="X366" i="1" s="1"/>
  <c r="W365" i="1"/>
  <c r="W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W362" i="1" s="1"/>
  <c r="N358" i="1"/>
  <c r="V356" i="1"/>
  <c r="V355" i="1"/>
  <c r="X354" i="1"/>
  <c r="W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W343" i="1"/>
  <c r="X343" i="1" s="1"/>
  <c r="N343" i="1"/>
  <c r="X342" i="1"/>
  <c r="W342" i="1"/>
  <c r="N342" i="1"/>
  <c r="V340" i="1"/>
  <c r="V339" i="1"/>
  <c r="W338" i="1"/>
  <c r="X338" i="1" s="1"/>
  <c r="N338" i="1"/>
  <c r="W337" i="1"/>
  <c r="N337" i="1"/>
  <c r="W333" i="1"/>
  <c r="V333" i="1"/>
  <c r="X332" i="1"/>
  <c r="W332" i="1"/>
  <c r="V332" i="1"/>
  <c r="W331" i="1"/>
  <c r="X331" i="1" s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X324" i="1"/>
  <c r="X328" i="1" s="1"/>
  <c r="W324" i="1"/>
  <c r="W329" i="1" s="1"/>
  <c r="N324" i="1"/>
  <c r="V322" i="1"/>
  <c r="V321" i="1"/>
  <c r="W320" i="1"/>
  <c r="X320" i="1" s="1"/>
  <c r="N320" i="1"/>
  <c r="W319" i="1"/>
  <c r="N319" i="1"/>
  <c r="W317" i="1"/>
  <c r="V317" i="1"/>
  <c r="V316" i="1"/>
  <c r="W315" i="1"/>
  <c r="X315" i="1" s="1"/>
  <c r="N315" i="1"/>
  <c r="X314" i="1"/>
  <c r="W314" i="1"/>
  <c r="N314" i="1"/>
  <c r="X313" i="1"/>
  <c r="W313" i="1"/>
  <c r="N313" i="1"/>
  <c r="W312" i="1"/>
  <c r="W316" i="1" s="1"/>
  <c r="N312" i="1"/>
  <c r="V309" i="1"/>
  <c r="W308" i="1"/>
  <c r="V308" i="1"/>
  <c r="X307" i="1"/>
  <c r="X308" i="1" s="1"/>
  <c r="W307" i="1"/>
  <c r="W309" i="1" s="1"/>
  <c r="N307" i="1"/>
  <c r="V305" i="1"/>
  <c r="V304" i="1"/>
  <c r="W303" i="1"/>
  <c r="W305" i="1" s="1"/>
  <c r="N303" i="1"/>
  <c r="V301" i="1"/>
  <c r="W300" i="1"/>
  <c r="V300" i="1"/>
  <c r="X299" i="1"/>
  <c r="W299" i="1"/>
  <c r="N299" i="1"/>
  <c r="W298" i="1"/>
  <c r="X298" i="1" s="1"/>
  <c r="X297" i="1"/>
  <c r="X300" i="1" s="1"/>
  <c r="W297" i="1"/>
  <c r="W301" i="1" s="1"/>
  <c r="N297" i="1"/>
  <c r="V295" i="1"/>
  <c r="V294" i="1"/>
  <c r="W293" i="1"/>
  <c r="X293" i="1" s="1"/>
  <c r="N293" i="1"/>
  <c r="X292" i="1"/>
  <c r="W292" i="1"/>
  <c r="N292" i="1"/>
  <c r="W291" i="1"/>
  <c r="X291" i="1" s="1"/>
  <c r="X290" i="1"/>
  <c r="W290" i="1"/>
  <c r="N290" i="1"/>
  <c r="W289" i="1"/>
  <c r="X289" i="1" s="1"/>
  <c r="N289" i="1"/>
  <c r="W288" i="1"/>
  <c r="X288" i="1" s="1"/>
  <c r="N288" i="1"/>
  <c r="X287" i="1"/>
  <c r="W287" i="1"/>
  <c r="N287" i="1"/>
  <c r="W286" i="1"/>
  <c r="W294" i="1" s="1"/>
  <c r="N286" i="1"/>
  <c r="W282" i="1"/>
  <c r="V282" i="1"/>
  <c r="X281" i="1"/>
  <c r="V281" i="1"/>
  <c r="X280" i="1"/>
  <c r="W280" i="1"/>
  <c r="W281" i="1" s="1"/>
  <c r="N280" i="1"/>
  <c r="V278" i="1"/>
  <c r="V277" i="1"/>
  <c r="W276" i="1"/>
  <c r="W277" i="1" s="1"/>
  <c r="N276" i="1"/>
  <c r="V274" i="1"/>
  <c r="V273" i="1"/>
  <c r="X272" i="1"/>
  <c r="W272" i="1"/>
  <c r="N272" i="1"/>
  <c r="W271" i="1"/>
  <c r="W273" i="1" s="1"/>
  <c r="N271" i="1"/>
  <c r="V269" i="1"/>
  <c r="W268" i="1"/>
  <c r="V268" i="1"/>
  <c r="X267" i="1"/>
  <c r="X268" i="1" s="1"/>
  <c r="W267" i="1"/>
  <c r="W269" i="1" s="1"/>
  <c r="N267" i="1"/>
  <c r="V264" i="1"/>
  <c r="V263" i="1"/>
  <c r="W262" i="1"/>
  <c r="X262" i="1" s="1"/>
  <c r="N262" i="1"/>
  <c r="W261" i="1"/>
  <c r="W263" i="1" s="1"/>
  <c r="N261" i="1"/>
  <c r="V259" i="1"/>
  <c r="V258" i="1"/>
  <c r="W257" i="1"/>
  <c r="X257" i="1" s="1"/>
  <c r="N257" i="1"/>
  <c r="X256" i="1"/>
  <c r="W256" i="1"/>
  <c r="N256" i="1"/>
  <c r="X255" i="1"/>
  <c r="W255" i="1"/>
  <c r="N255" i="1"/>
  <c r="W254" i="1"/>
  <c r="X254" i="1" s="1"/>
  <c r="N254" i="1"/>
  <c r="W253" i="1"/>
  <c r="X253" i="1" s="1"/>
  <c r="W252" i="1"/>
  <c r="W259" i="1" s="1"/>
  <c r="N252" i="1"/>
  <c r="X251" i="1"/>
  <c r="W251" i="1"/>
  <c r="N251" i="1"/>
  <c r="V248" i="1"/>
  <c r="V247" i="1"/>
  <c r="W246" i="1"/>
  <c r="X246" i="1" s="1"/>
  <c r="N246" i="1"/>
  <c r="W245" i="1"/>
  <c r="X245" i="1" s="1"/>
  <c r="N245" i="1"/>
  <c r="X244" i="1"/>
  <c r="X247" i="1" s="1"/>
  <c r="W244" i="1"/>
  <c r="N244" i="1"/>
  <c r="V242" i="1"/>
  <c r="V241" i="1"/>
  <c r="X240" i="1"/>
  <c r="W240" i="1"/>
  <c r="N240" i="1"/>
  <c r="X239" i="1"/>
  <c r="W239" i="1"/>
  <c r="W238" i="1"/>
  <c r="X238" i="1" s="1"/>
  <c r="V236" i="1"/>
  <c r="V235" i="1"/>
  <c r="X234" i="1"/>
  <c r="W234" i="1"/>
  <c r="N234" i="1"/>
  <c r="X233" i="1"/>
  <c r="W233" i="1"/>
  <c r="N233" i="1"/>
  <c r="W232" i="1"/>
  <c r="W235" i="1" s="1"/>
  <c r="N232" i="1"/>
  <c r="V230" i="1"/>
  <c r="V229" i="1"/>
  <c r="X228" i="1"/>
  <c r="W228" i="1"/>
  <c r="N228" i="1"/>
  <c r="W227" i="1"/>
  <c r="X227" i="1" s="1"/>
  <c r="N227" i="1"/>
  <c r="X226" i="1"/>
  <c r="W226" i="1"/>
  <c r="N226" i="1"/>
  <c r="X225" i="1"/>
  <c r="W225" i="1"/>
  <c r="N225" i="1"/>
  <c r="W224" i="1"/>
  <c r="X224" i="1" s="1"/>
  <c r="X223" i="1"/>
  <c r="W223" i="1"/>
  <c r="W222" i="1"/>
  <c r="X222" i="1" s="1"/>
  <c r="N222" i="1"/>
  <c r="W221" i="1"/>
  <c r="X221" i="1" s="1"/>
  <c r="N221" i="1"/>
  <c r="X220" i="1"/>
  <c r="X229" i="1" s="1"/>
  <c r="W220" i="1"/>
  <c r="N220" i="1"/>
  <c r="V218" i="1"/>
  <c r="V217" i="1"/>
  <c r="X216" i="1"/>
  <c r="W216" i="1"/>
  <c r="N216" i="1"/>
  <c r="X215" i="1"/>
  <c r="W215" i="1"/>
  <c r="N215" i="1"/>
  <c r="W214" i="1"/>
  <c r="X214" i="1" s="1"/>
  <c r="N214" i="1"/>
  <c r="W213" i="1"/>
  <c r="X213" i="1" s="1"/>
  <c r="N213" i="1"/>
  <c r="W211" i="1"/>
  <c r="V211" i="1"/>
  <c r="X210" i="1"/>
  <c r="V210" i="1"/>
  <c r="W209" i="1"/>
  <c r="X209" i="1" s="1"/>
  <c r="N209" i="1"/>
  <c r="V207" i="1"/>
  <c r="V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V189" i="1"/>
  <c r="V188" i="1"/>
  <c r="X187" i="1"/>
  <c r="W187" i="1"/>
  <c r="N187" i="1"/>
  <c r="W186" i="1"/>
  <c r="W188" i="1" s="1"/>
  <c r="N186" i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X174" i="1"/>
  <c r="W174" i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N166" i="1"/>
  <c r="V164" i="1"/>
  <c r="V163" i="1"/>
  <c r="W162" i="1"/>
  <c r="X162" i="1" s="1"/>
  <c r="X163" i="1" s="1"/>
  <c r="N162" i="1"/>
  <c r="X161" i="1"/>
  <c r="W161" i="1"/>
  <c r="N161" i="1"/>
  <c r="W160" i="1"/>
  <c r="X160" i="1" s="1"/>
  <c r="N160" i="1"/>
  <c r="X159" i="1"/>
  <c r="W159" i="1"/>
  <c r="N159" i="1"/>
  <c r="V157" i="1"/>
  <c r="V156" i="1"/>
  <c r="X155" i="1"/>
  <c r="W155" i="1"/>
  <c r="N155" i="1"/>
  <c r="W154" i="1"/>
  <c r="X154" i="1" s="1"/>
  <c r="X156" i="1" s="1"/>
  <c r="V152" i="1"/>
  <c r="V151" i="1"/>
  <c r="X150" i="1"/>
  <c r="W150" i="1"/>
  <c r="N150" i="1"/>
  <c r="W149" i="1"/>
  <c r="N149" i="1"/>
  <c r="V146" i="1"/>
  <c r="V145" i="1"/>
  <c r="W144" i="1"/>
  <c r="X144" i="1" s="1"/>
  <c r="N144" i="1"/>
  <c r="W143" i="1"/>
  <c r="X143" i="1" s="1"/>
  <c r="N143" i="1"/>
  <c r="X142" i="1"/>
  <c r="W142" i="1"/>
  <c r="N142" i="1"/>
  <c r="X141" i="1"/>
  <c r="W141" i="1"/>
  <c r="N141" i="1"/>
  <c r="W140" i="1"/>
  <c r="X140" i="1" s="1"/>
  <c r="N140" i="1"/>
  <c r="W139" i="1"/>
  <c r="X139" i="1" s="1"/>
  <c r="N139" i="1"/>
  <c r="X138" i="1"/>
  <c r="W138" i="1"/>
  <c r="N138" i="1"/>
  <c r="X137" i="1"/>
  <c r="W137" i="1"/>
  <c r="W145" i="1" s="1"/>
  <c r="N137" i="1"/>
  <c r="V134" i="1"/>
  <c r="V460" i="1" s="1"/>
  <c r="V133" i="1"/>
  <c r="X132" i="1"/>
  <c r="W132" i="1"/>
  <c r="N132" i="1"/>
  <c r="W131" i="1"/>
  <c r="X131" i="1" s="1"/>
  <c r="N131" i="1"/>
  <c r="W130" i="1"/>
  <c r="W133" i="1" s="1"/>
  <c r="N130" i="1"/>
  <c r="V126" i="1"/>
  <c r="W125" i="1"/>
  <c r="V125" i="1"/>
  <c r="W124" i="1"/>
  <c r="X124" i="1" s="1"/>
  <c r="N124" i="1"/>
  <c r="X123" i="1"/>
  <c r="W123" i="1"/>
  <c r="N123" i="1"/>
  <c r="X122" i="1"/>
  <c r="X125" i="1" s="1"/>
  <c r="W122" i="1"/>
  <c r="V119" i="1"/>
  <c r="V118" i="1"/>
  <c r="W117" i="1"/>
  <c r="X117" i="1" s="1"/>
  <c r="X116" i="1"/>
  <c r="W116" i="1"/>
  <c r="N116" i="1"/>
  <c r="X115" i="1"/>
  <c r="W115" i="1"/>
  <c r="W114" i="1"/>
  <c r="W118" i="1" s="1"/>
  <c r="N114" i="1"/>
  <c r="X113" i="1"/>
  <c r="W113" i="1"/>
  <c r="W119" i="1" s="1"/>
  <c r="N113" i="1"/>
  <c r="V111" i="1"/>
  <c r="V110" i="1"/>
  <c r="X109" i="1"/>
  <c r="W109" i="1"/>
  <c r="W108" i="1"/>
  <c r="X108" i="1" s="1"/>
  <c r="N108" i="1"/>
  <c r="W107" i="1"/>
  <c r="X107" i="1" s="1"/>
  <c r="X106" i="1"/>
  <c r="W106" i="1"/>
  <c r="W105" i="1"/>
  <c r="X105" i="1" s="1"/>
  <c r="X104" i="1"/>
  <c r="W104" i="1"/>
  <c r="N104" i="1"/>
  <c r="W103" i="1"/>
  <c r="X103" i="1" s="1"/>
  <c r="X102" i="1"/>
  <c r="W102" i="1"/>
  <c r="W101" i="1"/>
  <c r="V99" i="1"/>
  <c r="V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N93" i="1"/>
  <c r="X92" i="1"/>
  <c r="W92" i="1"/>
  <c r="N92" i="1"/>
  <c r="X91" i="1"/>
  <c r="W91" i="1"/>
  <c r="N91" i="1"/>
  <c r="W90" i="1"/>
  <c r="N90" i="1"/>
  <c r="V88" i="1"/>
  <c r="V87" i="1"/>
  <c r="W86" i="1"/>
  <c r="X86" i="1" s="1"/>
  <c r="N86" i="1"/>
  <c r="W85" i="1"/>
  <c r="X85" i="1" s="1"/>
  <c r="N85" i="1"/>
  <c r="X84" i="1"/>
  <c r="W84" i="1"/>
  <c r="W83" i="1"/>
  <c r="X83" i="1" s="1"/>
  <c r="X82" i="1"/>
  <c r="W82" i="1"/>
  <c r="W81" i="1"/>
  <c r="X81" i="1" s="1"/>
  <c r="N81" i="1"/>
  <c r="W80" i="1"/>
  <c r="V78" i="1"/>
  <c r="V77" i="1"/>
  <c r="X76" i="1"/>
  <c r="W76" i="1"/>
  <c r="N76" i="1"/>
  <c r="X75" i="1"/>
  <c r="W75" i="1"/>
  <c r="N75" i="1"/>
  <c r="W74" i="1"/>
  <c r="X74" i="1" s="1"/>
  <c r="N74" i="1"/>
  <c r="W73" i="1"/>
  <c r="X73" i="1" s="1"/>
  <c r="N73" i="1"/>
  <c r="X72" i="1"/>
  <c r="W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W64" i="1"/>
  <c r="X64" i="1" s="1"/>
  <c r="N64" i="1"/>
  <c r="W63" i="1"/>
  <c r="X63" i="1" s="1"/>
  <c r="X62" i="1"/>
  <c r="X77" i="1" s="1"/>
  <c r="W62" i="1"/>
  <c r="V59" i="1"/>
  <c r="V58" i="1"/>
  <c r="W57" i="1"/>
  <c r="X56" i="1"/>
  <c r="W56" i="1"/>
  <c r="N56" i="1"/>
  <c r="X55" i="1"/>
  <c r="W55" i="1"/>
  <c r="W54" i="1"/>
  <c r="W58" i="1" s="1"/>
  <c r="N54" i="1"/>
  <c r="V51" i="1"/>
  <c r="W50" i="1"/>
  <c r="V50" i="1"/>
  <c r="W49" i="1"/>
  <c r="C470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X28" i="1" s="1"/>
  <c r="N28" i="1"/>
  <c r="W27" i="1"/>
  <c r="N27" i="1"/>
  <c r="X26" i="1"/>
  <c r="W26" i="1"/>
  <c r="N26" i="1"/>
  <c r="W24" i="1"/>
  <c r="V24" i="1"/>
  <c r="W23" i="1"/>
  <c r="V23" i="1"/>
  <c r="X22" i="1"/>
  <c r="X23" i="1" s="1"/>
  <c r="W22" i="1"/>
  <c r="N22" i="1"/>
  <c r="H10" i="1"/>
  <c r="J9" i="1"/>
  <c r="H9" i="1"/>
  <c r="A9" i="1"/>
  <c r="F10" i="1" s="1"/>
  <c r="D7" i="1"/>
  <c r="O6" i="1"/>
  <c r="N2" i="1"/>
  <c r="W110" i="1" l="1"/>
  <c r="X101" i="1"/>
  <c r="X110" i="1" s="1"/>
  <c r="X206" i="1"/>
  <c r="X145" i="1"/>
  <c r="V464" i="1"/>
  <c r="W33" i="1"/>
  <c r="W460" i="1" s="1"/>
  <c r="W32" i="1"/>
  <c r="W78" i="1"/>
  <c r="W111" i="1"/>
  <c r="X355" i="1"/>
  <c r="X57" i="1"/>
  <c r="D470" i="1"/>
  <c r="E470" i="1"/>
  <c r="W87" i="1"/>
  <c r="W99" i="1"/>
  <c r="X90" i="1"/>
  <c r="X98" i="1" s="1"/>
  <c r="W98" i="1"/>
  <c r="W183" i="1"/>
  <c r="X186" i="1"/>
  <c r="X188" i="1" s="1"/>
  <c r="W218" i="1"/>
  <c r="W236" i="1"/>
  <c r="W241" i="1"/>
  <c r="W248" i="1"/>
  <c r="W247" i="1"/>
  <c r="L470" i="1"/>
  <c r="X252" i="1"/>
  <c r="X258" i="1" s="1"/>
  <c r="X271" i="1"/>
  <c r="X273" i="1" s="1"/>
  <c r="X286" i="1"/>
  <c r="X294" i="1" s="1"/>
  <c r="X303" i="1"/>
  <c r="X304" i="1" s="1"/>
  <c r="W374" i="1"/>
  <c r="W379" i="1"/>
  <c r="X394" i="1"/>
  <c r="W395" i="1"/>
  <c r="W413" i="1"/>
  <c r="W426" i="1"/>
  <c r="W444" i="1"/>
  <c r="N470" i="1"/>
  <c r="W157" i="1"/>
  <c r="W189" i="1"/>
  <c r="W356" i="1"/>
  <c r="W427" i="1"/>
  <c r="M470" i="1"/>
  <c r="W77" i="1"/>
  <c r="W464" i="1" s="1"/>
  <c r="W134" i="1"/>
  <c r="A10" i="1"/>
  <c r="B470" i="1"/>
  <c r="W461" i="1"/>
  <c r="X27" i="1"/>
  <c r="X32" i="1" s="1"/>
  <c r="X35" i="1"/>
  <c r="X36" i="1" s="1"/>
  <c r="X465" i="1" s="1"/>
  <c r="X39" i="1"/>
  <c r="X40" i="1" s="1"/>
  <c r="X43" i="1"/>
  <c r="X44" i="1" s="1"/>
  <c r="X49" i="1"/>
  <c r="X50" i="1" s="1"/>
  <c r="X54" i="1"/>
  <c r="X58" i="1" s="1"/>
  <c r="W59" i="1"/>
  <c r="X80" i="1"/>
  <c r="X87" i="1" s="1"/>
  <c r="W88" i="1"/>
  <c r="X114" i="1"/>
  <c r="X118" i="1" s="1"/>
  <c r="X130" i="1"/>
  <c r="X133" i="1" s="1"/>
  <c r="W146" i="1"/>
  <c r="W156" i="1"/>
  <c r="W163" i="1"/>
  <c r="X166" i="1"/>
  <c r="X183" i="1" s="1"/>
  <c r="W184" i="1"/>
  <c r="J470" i="1"/>
  <c r="W229" i="1"/>
  <c r="X241" i="1"/>
  <c r="O470" i="1"/>
  <c r="W322" i="1"/>
  <c r="X319" i="1"/>
  <c r="X321" i="1" s="1"/>
  <c r="W328" i="1"/>
  <c r="P470" i="1"/>
  <c r="W340" i="1"/>
  <c r="X337" i="1"/>
  <c r="X339" i="1" s="1"/>
  <c r="W363" i="1"/>
  <c r="W373" i="1"/>
  <c r="W432" i="1"/>
  <c r="X429" i="1"/>
  <c r="X431" i="1" s="1"/>
  <c r="S470" i="1"/>
  <c r="W438" i="1"/>
  <c r="W448" i="1"/>
  <c r="X446" i="1"/>
  <c r="X448" i="1" s="1"/>
  <c r="T470" i="1"/>
  <c r="W459" i="1"/>
  <c r="H470" i="1"/>
  <c r="Q470" i="1"/>
  <c r="W152" i="1"/>
  <c r="X149" i="1"/>
  <c r="X151" i="1" s="1"/>
  <c r="W206" i="1"/>
  <c r="X217" i="1"/>
  <c r="W264" i="1"/>
  <c r="X261" i="1"/>
  <c r="X263" i="1" s="1"/>
  <c r="W274" i="1"/>
  <c r="W462" i="1"/>
  <c r="G470" i="1"/>
  <c r="W151" i="1"/>
  <c r="F9" i="1"/>
  <c r="W51" i="1"/>
  <c r="F470" i="1"/>
  <c r="W126" i="1"/>
  <c r="W164" i="1"/>
  <c r="W207" i="1"/>
  <c r="W210" i="1"/>
  <c r="W217" i="1"/>
  <c r="W230" i="1"/>
  <c r="X232" i="1"/>
  <c r="X235" i="1" s="1"/>
  <c r="W242" i="1"/>
  <c r="W258" i="1"/>
  <c r="X276" i="1"/>
  <c r="X277" i="1" s="1"/>
  <c r="W278" i="1"/>
  <c r="W295" i="1"/>
  <c r="W304" i="1"/>
  <c r="X312" i="1"/>
  <c r="X316" i="1" s="1"/>
  <c r="W321" i="1"/>
  <c r="W339" i="1"/>
  <c r="W355" i="1"/>
  <c r="X358" i="1"/>
  <c r="X362" i="1" s="1"/>
  <c r="X376" i="1"/>
  <c r="X378" i="1" s="1"/>
  <c r="W385" i="1"/>
  <c r="W394" i="1"/>
  <c r="X412" i="1"/>
  <c r="W412" i="1"/>
  <c r="W418" i="1"/>
  <c r="W431" i="1"/>
  <c r="X436" i="1"/>
  <c r="X438" i="1" s="1"/>
  <c r="X441" i="1"/>
  <c r="X443" i="1" s="1"/>
  <c r="X457" i="1"/>
  <c r="X458" i="1" s="1"/>
  <c r="I470" i="1"/>
  <c r="R470" i="1"/>
  <c r="W463" i="1" l="1"/>
</calcChain>
</file>

<file path=xl/sharedStrings.xml><?xml version="1.0" encoding="utf-8"?>
<sst xmlns="http://schemas.openxmlformats.org/spreadsheetml/2006/main" count="1942" uniqueCount="666">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</sst>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8" t="s">
        <v>8</v>
      </c>
      <c r="B5" s="366"/>
      <c r="C5" s="367"/>
      <c r="D5" s="341"/>
      <c r="E5" s="343"/>
      <c r="F5" s="589" t="s">
        <v>9</v>
      </c>
      <c r="G5" s="367"/>
      <c r="H5" s="341" t="s">
        <v>665</v>
      </c>
      <c r="I5" s="342"/>
      <c r="J5" s="342"/>
      <c r="K5" s="342"/>
      <c r="L5" s="343"/>
      <c r="N5" s="24" t="s">
        <v>10</v>
      </c>
      <c r="O5" s="535">
        <v>45262</v>
      </c>
      <c r="P5" s="395"/>
      <c r="R5" s="616" t="s">
        <v>11</v>
      </c>
      <c r="S5" s="371"/>
      <c r="T5" s="478" t="s">
        <v>12</v>
      </c>
      <c r="U5" s="395"/>
      <c r="Z5" s="51"/>
      <c r="AA5" s="51"/>
      <c r="AB5" s="51"/>
    </row>
    <row r="6" spans="1:29" s="303" customFormat="1" ht="24" customHeight="1" x14ac:dyDescent="0.2">
      <c r="A6" s="438" t="s">
        <v>13</v>
      </c>
      <c r="B6" s="366"/>
      <c r="C6" s="367"/>
      <c r="D6" s="557" t="s">
        <v>14</v>
      </c>
      <c r="E6" s="558"/>
      <c r="F6" s="558"/>
      <c r="G6" s="558"/>
      <c r="H6" s="558"/>
      <c r="I6" s="558"/>
      <c r="J6" s="558"/>
      <c r="K6" s="558"/>
      <c r="L6" s="395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1"/>
      <c r="R6" s="370" t="s">
        <v>16</v>
      </c>
      <c r="S6" s="371"/>
      <c r="T6" s="483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8"/>
      <c r="S7" s="371"/>
      <c r="T7" s="484"/>
      <c r="U7" s="485"/>
      <c r="Z7" s="51"/>
      <c r="AA7" s="51"/>
      <c r="AB7" s="51"/>
    </row>
    <row r="8" spans="1:29" s="303" customFormat="1" ht="25.5" customHeight="1" x14ac:dyDescent="0.2">
      <c r="A8" s="628" t="s">
        <v>18</v>
      </c>
      <c r="B8" s="315"/>
      <c r="C8" s="316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4">
        <v>0.41666666666666669</v>
      </c>
      <c r="P8" s="395"/>
      <c r="R8" s="318"/>
      <c r="S8" s="371"/>
      <c r="T8" s="484"/>
      <c r="U8" s="485"/>
      <c r="Z8" s="51"/>
      <c r="AA8" s="51"/>
      <c r="AB8" s="51"/>
    </row>
    <row r="9" spans="1:29" s="303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60"/>
      <c r="E9" s="322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5"/>
      <c r="P9" s="395"/>
      <c r="R9" s="318"/>
      <c r="S9" s="371"/>
      <c r="T9" s="486"/>
      <c r="U9" s="487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60"/>
      <c r="E10" s="322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4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4"/>
      <c r="P10" s="395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59" t="s">
        <v>27</v>
      </c>
      <c r="U11" s="56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6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N12" s="24" t="s">
        <v>29</v>
      </c>
      <c r="O12" s="555"/>
      <c r="P12" s="503"/>
      <c r="Q12" s="23"/>
      <c r="S12" s="24"/>
      <c r="T12" s="411"/>
      <c r="U12" s="318"/>
      <c r="Z12" s="51"/>
      <c r="AA12" s="51"/>
      <c r="AB12" s="51"/>
    </row>
    <row r="13" spans="1:29" s="303" customFormat="1" ht="23.25" customHeight="1" x14ac:dyDescent="0.2">
      <c r="A13" s="586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26"/>
      <c r="N13" s="26" t="s">
        <v>31</v>
      </c>
      <c r="O13" s="559"/>
      <c r="P13" s="56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6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2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7"/>
      <c r="N15" s="468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6" t="s">
        <v>37</v>
      </c>
      <c r="D17" s="349" t="s">
        <v>38</v>
      </c>
      <c r="E17" s="417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16"/>
      <c r="P17" s="416"/>
      <c r="Q17" s="416"/>
      <c r="R17" s="417"/>
      <c r="S17" s="627" t="s">
        <v>48</v>
      </c>
      <c r="T17" s="367"/>
      <c r="U17" s="349" t="s">
        <v>49</v>
      </c>
      <c r="V17" s="349" t="s">
        <v>50</v>
      </c>
      <c r="W17" s="362" t="s">
        <v>51</v>
      </c>
      <c r="X17" s="349" t="s">
        <v>52</v>
      </c>
      <c r="Y17" s="378" t="s">
        <v>53</v>
      </c>
      <c r="Z17" s="378" t="s">
        <v>54</v>
      </c>
      <c r="AA17" s="378" t="s">
        <v>55</v>
      </c>
      <c r="AB17" s="379"/>
      <c r="AC17" s="380"/>
      <c r="AD17" s="442"/>
      <c r="BA17" s="373" t="s">
        <v>56</v>
      </c>
    </row>
    <row r="18" spans="1:53" ht="14.25" customHeight="1" x14ac:dyDescent="0.2">
      <c r="A18" s="350"/>
      <c r="B18" s="350"/>
      <c r="C18" s="350"/>
      <c r="D18" s="418"/>
      <c r="E18" s="420"/>
      <c r="F18" s="350"/>
      <c r="G18" s="350"/>
      <c r="H18" s="350"/>
      <c r="I18" s="350"/>
      <c r="J18" s="350"/>
      <c r="K18" s="350"/>
      <c r="L18" s="350"/>
      <c r="M18" s="350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50"/>
      <c r="V18" s="350"/>
      <c r="W18" s="363"/>
      <c r="X18" s="350"/>
      <c r="Y18" s="538"/>
      <c r="Z18" s="538"/>
      <c r="AA18" s="381"/>
      <c r="AB18" s="382"/>
      <c r="AC18" s="383"/>
      <c r="AD18" s="443"/>
      <c r="BA18" s="318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31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31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31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7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4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31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4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23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600</v>
      </c>
      <c r="W63" s="306">
        <f t="shared" si="2"/>
        <v>604.79999999999995</v>
      </c>
      <c r="X63" s="36">
        <f>IFERROR(IF(W63=0,"",ROUNDUP(W63/H63,0)*0.02175),"")</f>
        <v>1.1744999999999999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3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13">
        <v>4680115882539</v>
      </c>
      <c r="E67" s="311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5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3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4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53.571428571428577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54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1.1744999999999999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600</v>
      </c>
      <c r="W78" s="307">
        <f>IFERROR(SUM(W62:W76),"0")</f>
        <v>604.79999999999995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5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2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8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6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5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0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100</v>
      </c>
      <c r="W102" s="306">
        <f t="shared" si="6"/>
        <v>100.80000000000001</v>
      </c>
      <c r="X102" s="36">
        <f>IFERROR(IF(W102=0,"",ROUNDUP(W102/H102,0)*0.02175),"")</f>
        <v>0.26100000000000001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100</v>
      </c>
      <c r="W103" s="306">
        <f t="shared" si="6"/>
        <v>100.80000000000001</v>
      </c>
      <c r="X103" s="36">
        <f>IFERROR(IF(W103=0,"",ROUNDUP(W103/H103,0)*0.02175),"")</f>
        <v>0.26100000000000001</v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45</v>
      </c>
      <c r="W105" s="306">
        <f t="shared" si="6"/>
        <v>45.900000000000006</v>
      </c>
      <c r="X105" s="36">
        <f>IFERROR(IF(W105=0,"",ROUNDUP(W105/H105,0)*0.00753),"")</f>
        <v>0.12801000000000001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1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2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40.476190476190474</v>
      </c>
      <c r="W110" s="307">
        <f>IFERROR(W101/H101,"0")+IFERROR(W102/H102,"0")+IFERROR(W103/H103,"0")+IFERROR(W104/H104,"0")+IFERROR(W105/H105,"0")+IFERROR(W106/H106,"0")+IFERROR(W107/H107,"0")+IFERROR(W108/H108,"0")+IFERROR(W109/H109,"0")</f>
        <v>41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0.65000999999999998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245</v>
      </c>
      <c r="W111" s="307">
        <f>IFERROR(SUM(W101:W109),"0")</f>
        <v>247.50000000000003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5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51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31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6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100</v>
      </c>
      <c r="W122" s="306">
        <f>IFERROR(IF(V122="",0,CEILING((V122/$H122),1)*$H122),"")</f>
        <v>100.80000000000001</v>
      </c>
      <c r="X122" s="36">
        <f>IFERROR(IF(W122=0,"",ROUNDUP(W122/H122,0)*0.02175),"")</f>
        <v>0.26100000000000001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45</v>
      </c>
      <c r="W124" s="306">
        <f>IFERROR(IF(V124="",0,CEILING((V124/$H124),1)*$H124),"")</f>
        <v>45.900000000000006</v>
      </c>
      <c r="X124" s="36">
        <f>IFERROR(IF(W124=0,"",ROUNDUP(W124/H124,0)*0.00753),"")</f>
        <v>0.12801000000000001</v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28.571428571428569</v>
      </c>
      <c r="W125" s="307">
        <f>IFERROR(W122/H122,"0")+IFERROR(W123/H123,"0")+IFERROR(W124/H124,"0")</f>
        <v>29</v>
      </c>
      <c r="X125" s="307">
        <f>IFERROR(IF(X122="",0,X122),"0")+IFERROR(IF(X123="",0,X123),"0")+IFERROR(IF(X124="",0,X124),"0")</f>
        <v>0.38901000000000002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145</v>
      </c>
      <c r="W126" s="307">
        <f>IFERROR(SUM(W122:W124),"0")</f>
        <v>146.70000000000002</v>
      </c>
      <c r="X126" s="37"/>
      <c r="Y126" s="308"/>
      <c r="Z126" s="308"/>
    </row>
    <row r="127" spans="1:53" ht="27.75" customHeight="1" x14ac:dyDescent="0.2">
      <c r="A127" s="360" t="s">
        <v>228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48"/>
      <c r="Z127" s="48"/>
    </row>
    <row r="128" spans="1:53" ht="16.5" customHeight="1" x14ac:dyDescent="0.25">
      <c r="A128" s="331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31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13">
        <v>4680115880993</v>
      </c>
      <c r="E137" s="311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4" si="7"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13">
        <v>4680115881761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13">
        <v>4680115881563</v>
      </c>
      <c r="E139" s="311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13">
        <v>4680115880986</v>
      </c>
      <c r="E140" s="311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13">
        <v>4680115880207</v>
      </c>
      <c r="E141" s="311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13">
        <v>4680115881785</v>
      </c>
      <c r="E142" s="311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13">
        <v>4680115881679</v>
      </c>
      <c r="E143" s="311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13">
        <v>4680115880191</v>
      </c>
      <c r="E144" s="311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0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0</v>
      </c>
      <c r="W145" s="307">
        <f>IFERROR(W137/H137,"0")+IFERROR(W138/H138,"0")+IFERROR(W139/H139,"0")+IFERROR(W140/H140,"0")+IFERROR(W141/H141,"0")+IFERROR(W142/H142,"0")+IFERROR(W143/H143,"0")+IFERROR(W144/H144,"0")</f>
        <v>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08"/>
      <c r="Z145" s="308"/>
    </row>
    <row r="146" spans="1:53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0</v>
      </c>
      <c r="W146" s="307">
        <f>IFERROR(SUM(W137:W144),"0")</f>
        <v>0</v>
      </c>
      <c r="X146" s="37"/>
      <c r="Y146" s="308"/>
      <c r="Z146" s="308"/>
    </row>
    <row r="147" spans="1:53" ht="16.5" customHeight="1" x14ac:dyDescent="0.25">
      <c r="A147" s="331" t="s">
        <v>253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0"/>
      <c r="Z147" s="300"/>
    </row>
    <row r="148" spans="1:53" ht="14.25" customHeight="1" x14ac:dyDescent="0.25">
      <c r="A148" s="317" t="s">
        <v>101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13">
        <v>4680115881402</v>
      </c>
      <c r="E149" s="311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13">
        <v>4680115881396</v>
      </c>
      <c r="E150" s="311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19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0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customHeight="1" x14ac:dyDescent="0.25">
      <c r="A153" s="317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13">
        <v>4680115882935</v>
      </c>
      <c r="E154" s="311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619" t="s">
        <v>260</v>
      </c>
      <c r="O154" s="310"/>
      <c r="P154" s="310"/>
      <c r="Q154" s="310"/>
      <c r="R154" s="311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13">
        <v>4680115880764</v>
      </c>
      <c r="E155" s="311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19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0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customHeight="1" x14ac:dyDescent="0.25">
      <c r="A158" s="317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13">
        <v>4680115882683</v>
      </c>
      <c r="E159" s="311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0"/>
      <c r="P159" s="310"/>
      <c r="Q159" s="310"/>
      <c r="R159" s="311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13">
        <v>4680115882690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13">
        <v>4680115882669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13">
        <v>4680115882676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0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0</v>
      </c>
      <c r="W163" s="307">
        <f>IFERROR(W159/H159,"0")+IFERROR(W160/H160,"0")+IFERROR(W161/H161,"0")+IFERROR(W162/H162,"0")</f>
        <v>0</v>
      </c>
      <c r="X163" s="307">
        <f>IFERROR(IF(X159="",0,X159),"0")+IFERROR(IF(X160="",0,X160),"0")+IFERROR(IF(X161="",0,X161),"0")+IFERROR(IF(X162="",0,X162),"0")</f>
        <v>0</v>
      </c>
      <c r="Y163" s="308"/>
      <c r="Z163" s="308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0</v>
      </c>
      <c r="W164" s="307">
        <f>IFERROR(SUM(W159:W162),"0")</f>
        <v>0</v>
      </c>
      <c r="X164" s="37"/>
      <c r="Y164" s="308"/>
      <c r="Z164" s="308"/>
    </row>
    <row r="165" spans="1:53" ht="14.25" customHeight="1" x14ac:dyDescent="0.25">
      <c r="A165" s="317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13">
        <v>4680115881556</v>
      </c>
      <c r="E166" s="311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4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13">
        <v>4680115880573</v>
      </c>
      <c r="E167" s="311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9" t="s">
        <v>275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200</v>
      </c>
      <c r="W167" s="306">
        <f t="shared" si="8"/>
        <v>200.1</v>
      </c>
      <c r="X167" s="36">
        <f>IFERROR(IF(W167=0,"",ROUNDUP(W167/H167,0)*0.02175),"")</f>
        <v>0.50024999999999997</v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13">
        <v>4680115881594</v>
      </c>
      <c r="E168" s="311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13">
        <v>4680115881587</v>
      </c>
      <c r="E169" s="311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8" t="s">
        <v>280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13">
        <v>4680115880962</v>
      </c>
      <c r="E170" s="311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13">
        <v>4680115881617</v>
      </c>
      <c r="E171" s="311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5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13">
        <v>4680115881228</v>
      </c>
      <c r="E172" s="311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32" t="s">
        <v>287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13">
        <v>4680115881037</v>
      </c>
      <c r="E173" s="311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75" t="s">
        <v>290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13">
        <v>4680115881211</v>
      </c>
      <c r="E174" s="311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200</v>
      </c>
      <c r="W174" s="306">
        <f t="shared" si="8"/>
        <v>201.6</v>
      </c>
      <c r="X174" s="36">
        <f>IFERROR(IF(W174=0,"",ROUNDUP(W174/H174,0)*0.00753),"")</f>
        <v>0.63251999999999997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13">
        <v>4680115881020</v>
      </c>
      <c r="E175" s="311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13">
        <v>4680115882195</v>
      </c>
      <c r="E176" s="311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3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13">
        <v>4680115882607</v>
      </c>
      <c r="E177" s="311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5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13">
        <v>4680115880092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200</v>
      </c>
      <c r="W178" s="306">
        <f t="shared" si="8"/>
        <v>201.6</v>
      </c>
      <c r="X178" s="36">
        <f t="shared" si="9"/>
        <v>0.63251999999999997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13">
        <v>4680115880221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13">
        <v>4680115882942</v>
      </c>
      <c r="E180" s="311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13">
        <v>4680115880504</v>
      </c>
      <c r="E181" s="311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13">
        <v>4680115882164</v>
      </c>
      <c r="E182" s="311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0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189.65517241379314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191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1.7652899999999998</v>
      </c>
      <c r="Y183" s="308"/>
      <c r="Z183" s="308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600</v>
      </c>
      <c r="W184" s="307">
        <f>IFERROR(SUM(W166:W182),"0")</f>
        <v>603.29999999999995</v>
      </c>
      <c r="X184" s="37"/>
      <c r="Y184" s="308"/>
      <c r="Z184" s="308"/>
    </row>
    <row r="185" spans="1:53" ht="14.25" customHeight="1" x14ac:dyDescent="0.25">
      <c r="A185" s="317" t="s">
        <v>207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13">
        <v>4680115880801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>IFERROR(IF(V186="",0,CEILING((V186/$H186),1)*$H186),"")</f>
        <v>0</v>
      </c>
      <c r="X186" s="36" t="str">
        <f>IFERROR(IF(W186=0,"",ROUNDUP(W186/H186,0)*0.00753),"")</f>
        <v/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13">
        <v>4680115880818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x14ac:dyDescent="0.2">
      <c r="A188" s="319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0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0</v>
      </c>
      <c r="W188" s="307">
        <f>IFERROR(W186/H186,"0")+IFERROR(W187/H187,"0")</f>
        <v>0</v>
      </c>
      <c r="X188" s="307">
        <f>IFERROR(IF(X186="",0,X186),"0")+IFERROR(IF(X187="",0,X187),"0")</f>
        <v>0</v>
      </c>
      <c r="Y188" s="308"/>
      <c r="Z188" s="30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0</v>
      </c>
      <c r="W189" s="307">
        <f>IFERROR(SUM(W186:W187),"0")</f>
        <v>0</v>
      </c>
      <c r="X189" s="37"/>
      <c r="Y189" s="308"/>
      <c r="Z189" s="308"/>
    </row>
    <row r="190" spans="1:53" ht="16.5" customHeight="1" x14ac:dyDescent="0.25">
      <c r="A190" s="331" t="s">
        <v>313</v>
      </c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00"/>
      <c r="Z190" s="300"/>
    </row>
    <row r="191" spans="1:53" ht="14.25" customHeight="1" x14ac:dyDescent="0.25">
      <c r="A191" s="317" t="s">
        <v>101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13">
        <v>4607091387445</v>
      </c>
      <c r="E192" s="311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13">
        <v>4607091386004</v>
      </c>
      <c r="E193" s="311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13">
        <v>4607091386073</v>
      </c>
      <c r="E195" s="311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13">
        <v>4607091387322</v>
      </c>
      <c r="E196" s="311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3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13">
        <v>4607091387377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13">
        <v>4607091387353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13">
        <v>4607091386011</v>
      </c>
      <c r="E200" s="311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13">
        <v>4607091387308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13">
        <v>4607091387339</v>
      </c>
      <c r="E202" s="311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13">
        <v>4680115882638</v>
      </c>
      <c r="E203" s="311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13">
        <v>4680115881938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13">
        <v>4607091387346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19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20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17" t="s">
        <v>95</v>
      </c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13">
        <v>4680115881914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x14ac:dyDescent="0.2">
      <c r="A210" s="319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20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customHeight="1" x14ac:dyDescent="0.25">
      <c r="A212" s="317" t="s">
        <v>60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13">
        <v>4607091387193</v>
      </c>
      <c r="E213" s="311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0"/>
      <c r="P213" s="310"/>
      <c r="Q213" s="310"/>
      <c r="R213" s="311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13">
        <v>4607091387230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100</v>
      </c>
      <c r="W214" s="306">
        <f>IFERROR(IF(V214="",0,CEILING((V214/$H214),1)*$H214),"")</f>
        <v>100.80000000000001</v>
      </c>
      <c r="X214" s="36">
        <f>IFERROR(IF(W214=0,"",ROUNDUP(W214/H214,0)*0.00753),"")</f>
        <v>0.18071999999999999</v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13">
        <v>4607091387285</v>
      </c>
      <c r="E215" s="311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35</v>
      </c>
      <c r="W215" s="306">
        <f>IFERROR(IF(V215="",0,CEILING((V215/$H215),1)*$H215),"")</f>
        <v>35.700000000000003</v>
      </c>
      <c r="X215" s="36">
        <f>IFERROR(IF(W215=0,"",ROUNDUP(W215/H215,0)*0.00502),"")</f>
        <v>8.5339999999999999E-2</v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13">
        <v>4607091389845</v>
      </c>
      <c r="E216" s="311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5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x14ac:dyDescent="0.2">
      <c r="A217" s="319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0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40.476190476190474</v>
      </c>
      <c r="W217" s="307">
        <f>IFERROR(W213/H213,"0")+IFERROR(W214/H214,"0")+IFERROR(W215/H215,"0")+IFERROR(W216/H216,"0")</f>
        <v>41</v>
      </c>
      <c r="X217" s="307">
        <f>IFERROR(IF(X213="",0,X213),"0")+IFERROR(IF(X214="",0,X214),"0")+IFERROR(IF(X215="",0,X215),"0")+IFERROR(IF(X216="",0,X216),"0")</f>
        <v>0.26605999999999996</v>
      </c>
      <c r="Y217" s="308"/>
      <c r="Z217" s="308"/>
    </row>
    <row r="218" spans="1:53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135</v>
      </c>
      <c r="W218" s="307">
        <f>IFERROR(SUM(W213:W216),"0")</f>
        <v>136.5</v>
      </c>
      <c r="X218" s="37"/>
      <c r="Y218" s="308"/>
      <c r="Z218" s="308"/>
    </row>
    <row r="219" spans="1:53" ht="14.25" customHeight="1" x14ac:dyDescent="0.25">
      <c r="A219" s="317" t="s">
        <v>68</v>
      </c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13">
        <v>4607091387766</v>
      </c>
      <c r="E220" s="311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3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13">
        <v>4607091387957</v>
      </c>
      <c r="E221" s="311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13">
        <v>4607091387964</v>
      </c>
      <c r="E222" s="311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13">
        <v>4680115883604</v>
      </c>
      <c r="E223" s="311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430" t="s">
        <v>358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13">
        <v>4680115883567</v>
      </c>
      <c r="E224" s="311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590" t="s">
        <v>361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13">
        <v>4607091381672</v>
      </c>
      <c r="E225" s="311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13">
        <v>4607091387537</v>
      </c>
      <c r="E226" s="311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13">
        <v>4607091387513</v>
      </c>
      <c r="E227" s="311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13">
        <v>4680115880511</v>
      </c>
      <c r="E228" s="311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4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19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20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0</v>
      </c>
      <c r="W229" s="307">
        <f>IFERROR(W220/H220,"0")+IFERROR(W221/H221,"0")+IFERROR(W222/H222,"0")+IFERROR(W223/H223,"0")+IFERROR(W224/H224,"0")+IFERROR(W225/H225,"0")+IFERROR(W226/H226,"0")+IFERROR(W227/H227,"0")+IFERROR(W228/H228,"0")</f>
        <v>0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308"/>
      <c r="Z229" s="308"/>
    </row>
    <row r="230" spans="1:53" x14ac:dyDescent="0.2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0</v>
      </c>
      <c r="W230" s="307">
        <f>IFERROR(SUM(W220:W228),"0")</f>
        <v>0</v>
      </c>
      <c r="X230" s="37"/>
      <c r="Y230" s="308"/>
      <c r="Z230" s="308"/>
    </row>
    <row r="231" spans="1:53" ht="14.25" customHeight="1" x14ac:dyDescent="0.25">
      <c r="A231" s="317" t="s">
        <v>207</v>
      </c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13">
        <v>4607091380880</v>
      </c>
      <c r="E232" s="311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>IFERROR(IF(V232="",0,CEILING((V232/$H232),1)*$H232),"")</f>
        <v>0</v>
      </c>
      <c r="X232" s="36" t="str">
        <f>IFERROR(IF(W232=0,"",ROUNDUP(W232/H232,0)*0.02175),"")</f>
        <v/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13">
        <v>4607091384482</v>
      </c>
      <c r="E233" s="311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200</v>
      </c>
      <c r="W233" s="306">
        <f>IFERROR(IF(V233="",0,CEILING((V233/$H233),1)*$H233),"")</f>
        <v>202.79999999999998</v>
      </c>
      <c r="X233" s="36">
        <f>IFERROR(IF(W233=0,"",ROUNDUP(W233/H233,0)*0.02175),"")</f>
        <v>0.5655</v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13">
        <v>4607091380897</v>
      </c>
      <c r="E234" s="311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x14ac:dyDescent="0.2">
      <c r="A235" s="319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20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25.641025641025642</v>
      </c>
      <c r="W235" s="307">
        <f>IFERROR(W232/H232,"0")+IFERROR(W233/H233,"0")+IFERROR(W234/H234,"0")</f>
        <v>26</v>
      </c>
      <c r="X235" s="307">
        <f>IFERROR(IF(X232="",0,X232),"0")+IFERROR(IF(X233="",0,X233),"0")+IFERROR(IF(X234="",0,X234),"0")</f>
        <v>0.5655</v>
      </c>
      <c r="Y235" s="308"/>
      <c r="Z235" s="308"/>
    </row>
    <row r="236" spans="1:53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200</v>
      </c>
      <c r="W236" s="307">
        <f>IFERROR(SUM(W232:W234),"0")</f>
        <v>202.79999999999998</v>
      </c>
      <c r="X236" s="37"/>
      <c r="Y236" s="308"/>
      <c r="Z236" s="308"/>
    </row>
    <row r="237" spans="1:53" ht="14.25" customHeight="1" x14ac:dyDescent="0.25">
      <c r="A237" s="317" t="s">
        <v>81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13">
        <v>4607091388374</v>
      </c>
      <c r="E238" s="311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506" t="s">
        <v>378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13">
        <v>4607091388381</v>
      </c>
      <c r="E239" s="311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565" t="s">
        <v>381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13">
        <v>4607091388404</v>
      </c>
      <c r="E240" s="311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34</v>
      </c>
      <c r="W240" s="306">
        <f>IFERROR(IF(V240="",0,CEILING((V240/$H240),1)*$H240),"")</f>
        <v>35.699999999999996</v>
      </c>
      <c r="X240" s="36">
        <f>IFERROR(IF(W240=0,"",ROUNDUP(W240/H240,0)*0.00753),"")</f>
        <v>0.10542</v>
      </c>
      <c r="Y240" s="56"/>
      <c r="Z240" s="57"/>
      <c r="AD240" s="58"/>
      <c r="BA240" s="192" t="s">
        <v>1</v>
      </c>
    </row>
    <row r="241" spans="1:53" x14ac:dyDescent="0.2">
      <c r="A241" s="319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20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13.333333333333334</v>
      </c>
      <c r="W241" s="307">
        <f>IFERROR(W238/H238,"0")+IFERROR(W239/H239,"0")+IFERROR(W240/H240,"0")</f>
        <v>14</v>
      </c>
      <c r="X241" s="307">
        <f>IFERROR(IF(X238="",0,X238),"0")+IFERROR(IF(X239="",0,X239),"0")+IFERROR(IF(X240="",0,X240),"0")</f>
        <v>0.10542</v>
      </c>
      <c r="Y241" s="308"/>
      <c r="Z241" s="308"/>
    </row>
    <row r="242" spans="1:53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34</v>
      </c>
      <c r="W242" s="307">
        <f>IFERROR(SUM(W238:W240),"0")</f>
        <v>35.699999999999996</v>
      </c>
      <c r="X242" s="37"/>
      <c r="Y242" s="308"/>
      <c r="Z242" s="308"/>
    </row>
    <row r="243" spans="1:53" ht="14.25" customHeight="1" x14ac:dyDescent="0.25">
      <c r="A243" s="317" t="s">
        <v>384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13">
        <v>4680115881808</v>
      </c>
      <c r="E244" s="311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13">
        <v>4680115881822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13">
        <v>4680115880016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x14ac:dyDescent="0.2">
      <c r="A247" s="319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20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0</v>
      </c>
      <c r="W247" s="307">
        <f>IFERROR(W244/H244,"0")+IFERROR(W245/H245,"0")+IFERROR(W246/H246,"0")</f>
        <v>0</v>
      </c>
      <c r="X247" s="307">
        <f>IFERROR(IF(X244="",0,X244),"0")+IFERROR(IF(X245="",0,X245),"0")+IFERROR(IF(X246="",0,X246),"0")</f>
        <v>0</v>
      </c>
      <c r="Y247" s="308"/>
      <c r="Z247" s="308"/>
    </row>
    <row r="248" spans="1:53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0</v>
      </c>
      <c r="W248" s="307">
        <f>IFERROR(SUM(W244:W246),"0")</f>
        <v>0</v>
      </c>
      <c r="X248" s="37"/>
      <c r="Y248" s="308"/>
      <c r="Z248" s="308"/>
    </row>
    <row r="249" spans="1:53" ht="16.5" customHeight="1" x14ac:dyDescent="0.25">
      <c r="A249" s="331" t="s">
        <v>393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00"/>
      <c r="Z249" s="300"/>
    </row>
    <row r="250" spans="1:53" ht="14.25" customHeight="1" x14ac:dyDescent="0.25">
      <c r="A250" s="317" t="s">
        <v>101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13">
        <v>4607091387421</v>
      </c>
      <c r="E251" s="311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3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13">
        <v>4607091387452</v>
      </c>
      <c r="E253" s="311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593" t="s">
        <v>399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13">
        <v>4607091385984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13">
        <v>4607091387438</v>
      </c>
      <c r="E256" s="311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13">
        <v>4607091387469</v>
      </c>
      <c r="E257" s="311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3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19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18"/>
      <c r="M258" s="320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17" t="s">
        <v>60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13">
        <v>4607091387292</v>
      </c>
      <c r="E261" s="311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6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13">
        <v>4607091387315</v>
      </c>
      <c r="E262" s="311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3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19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0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31" t="s">
        <v>411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00"/>
      <c r="Z265" s="300"/>
    </row>
    <row r="266" spans="1:53" ht="14.25" customHeight="1" x14ac:dyDescent="0.25">
      <c r="A266" s="317" t="s">
        <v>60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13">
        <v>4607091383836</v>
      </c>
      <c r="E267" s="311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3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30</v>
      </c>
      <c r="W267" s="306">
        <f>IFERROR(IF(V267="",0,CEILING((V267/$H267),1)*$H267),"")</f>
        <v>30.6</v>
      </c>
      <c r="X267" s="36">
        <f>IFERROR(IF(W267=0,"",ROUNDUP(W267/H267,0)*0.00753),"")</f>
        <v>0.12801000000000001</v>
      </c>
      <c r="Y267" s="56"/>
      <c r="Z267" s="57"/>
      <c r="AD267" s="58"/>
      <c r="BA267" s="205" t="s">
        <v>1</v>
      </c>
    </row>
    <row r="268" spans="1:53" x14ac:dyDescent="0.2">
      <c r="A268" s="319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0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16.666666666666668</v>
      </c>
      <c r="W268" s="307">
        <f>IFERROR(W267/H267,"0")</f>
        <v>17</v>
      </c>
      <c r="X268" s="307">
        <f>IFERROR(IF(X267="",0,X267),"0")</f>
        <v>0.12801000000000001</v>
      </c>
      <c r="Y268" s="308"/>
      <c r="Z268" s="308"/>
    </row>
    <row r="269" spans="1:53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30</v>
      </c>
      <c r="W269" s="307">
        <f>IFERROR(SUM(W267:W267),"0")</f>
        <v>30.6</v>
      </c>
      <c r="X269" s="37"/>
      <c r="Y269" s="308"/>
      <c r="Z269" s="308"/>
    </row>
    <row r="270" spans="1:53" ht="14.25" customHeight="1" x14ac:dyDescent="0.25">
      <c r="A270" s="317" t="s">
        <v>68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13">
        <v>4607091387919</v>
      </c>
      <c r="E271" s="311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3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13">
        <v>4607091383942</v>
      </c>
      <c r="E272" s="311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6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0</v>
      </c>
      <c r="W273" s="307">
        <f>IFERROR(W271/H271,"0")+IFERROR(W272/H272,"0")</f>
        <v>0</v>
      </c>
      <c r="X273" s="307">
        <f>IFERROR(IF(X271="",0,X271),"0")+IFERROR(IF(X272="",0,X272),"0")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0</v>
      </c>
      <c r="W274" s="307">
        <f>IFERROR(SUM(W271:W272),"0")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0" t="s">
        <v>422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48"/>
      <c r="Z283" s="48"/>
    </row>
    <row r="284" spans="1:53" ht="16.5" customHeight="1" x14ac:dyDescent="0.25">
      <c r="A284" s="331" t="s">
        <v>423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2000</v>
      </c>
      <c r="W286" s="306">
        <f t="shared" ref="W286:W293" si="14">IFERROR(IF(V286="",0,CEILING((V286/$H286),1)*$H286),"")</f>
        <v>2010</v>
      </c>
      <c r="X286" s="36">
        <f>IFERROR(IF(W286=0,"",ROUNDUP(W286/H286,0)*0.02175),"")</f>
        <v>2.9144999999999999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1500</v>
      </c>
      <c r="W288" s="306">
        <f t="shared" si="14"/>
        <v>1500</v>
      </c>
      <c r="X288" s="36">
        <f>IFERROR(IF(W288=0,"",ROUNDUP(W288/H288,0)*0.02175),"")</f>
        <v>2.1749999999999998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500</v>
      </c>
      <c r="W290" s="306">
        <f t="shared" si="14"/>
        <v>510</v>
      </c>
      <c r="X290" s="36">
        <f>IFERROR(IF(W290=0,"",ROUNDUP(W290/H290,0)*0.02175),"")</f>
        <v>0.73949999999999994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7" t="s">
        <v>433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266.66666666666669</v>
      </c>
      <c r="W294" s="307">
        <f>IFERROR(W286/H286,"0")+IFERROR(W287/H287,"0")+IFERROR(W288/H288,"0")+IFERROR(W289/H289,"0")+IFERROR(W290/H290,"0")+IFERROR(W291/H291,"0")+IFERROR(W292/H292,"0")+IFERROR(W293/H293,"0")</f>
        <v>268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5.8289999999999988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4000</v>
      </c>
      <c r="W295" s="307">
        <f>IFERROR(SUM(W286:W293),"0")</f>
        <v>4020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1000</v>
      </c>
      <c r="W297" s="306">
        <f>IFERROR(IF(V297="",0,CEILING((V297/$H297),1)*$H297),"")</f>
        <v>1005</v>
      </c>
      <c r="X297" s="36">
        <f>IFERROR(IF(W297=0,"",ROUNDUP(W297/H297,0)*0.02175),"")</f>
        <v>1.4572499999999999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442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66.666666666666671</v>
      </c>
      <c r="W300" s="307">
        <f>IFERROR(W297/H297,"0")+IFERROR(W298/H298,"0")+IFERROR(W299/H299,"0")</f>
        <v>67</v>
      </c>
      <c r="X300" s="307">
        <f>IFERROR(IF(X297="",0,X297),"0")+IFERROR(IF(X298="",0,X298),"0")+IFERROR(IF(X299="",0,X299),"0")</f>
        <v>1.4572499999999999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1000</v>
      </c>
      <c r="W301" s="307">
        <f>IFERROR(SUM(W297:W299),"0")</f>
        <v>1005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31" t="s">
        <v>449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500</v>
      </c>
      <c r="W324" s="306">
        <f>IFERROR(IF(V324="",0,CEILING((V324/$H324),1)*$H324),"")</f>
        <v>507</v>
      </c>
      <c r="X324" s="36">
        <f>IFERROR(IF(W324=0,"",ROUNDUP(W324/H324,0)*0.02175),"")</f>
        <v>1.4137499999999998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64.102564102564102</v>
      </c>
      <c r="W328" s="307">
        <f>IFERROR(W324/H324,"0")+IFERROR(W325/H325,"0")+IFERROR(W326/H326,"0")+IFERROR(W327/H327,"0")</f>
        <v>65</v>
      </c>
      <c r="X328" s="307">
        <f>IFERROR(IF(X324="",0,X324),"0")+IFERROR(IF(X325="",0,X325),"0")+IFERROR(IF(X326="",0,X326),"0")+IFERROR(IF(X327="",0,X327),"0")</f>
        <v>1.4137499999999998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500</v>
      </c>
      <c r="W329" s="307">
        <f>IFERROR(SUM(W324:W327),"0")</f>
        <v>507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0" t="s">
        <v>472</v>
      </c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48"/>
      <c r="Z334" s="48"/>
    </row>
    <row r="335" spans="1:53" ht="16.5" customHeight="1" x14ac:dyDescent="0.25">
      <c r="A335" s="331" t="s">
        <v>473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100</v>
      </c>
      <c r="W342" s="306">
        <f t="shared" ref="W342:W354" si="15">IFERROR(IF(V342="",0,CEILING((V342/$H342),1)*$H342),"")</f>
        <v>100.80000000000001</v>
      </c>
      <c r="X342" s="36">
        <f>IFERROR(IF(W342=0,"",ROUNDUP(W342/H342,0)*0.00753),"")</f>
        <v>0.18071999999999999</v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8" t="s">
        <v>504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23.80952380952381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24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0.18071999999999999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100</v>
      </c>
      <c r="W356" s="307">
        <f>IFERROR(SUM(W342:W354),"0")</f>
        <v>100.80000000000001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582" t="s">
        <v>519</v>
      </c>
      <c r="O369" s="310"/>
      <c r="P369" s="310"/>
      <c r="Q369" s="310"/>
      <c r="R369" s="311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607" t="s">
        <v>524</v>
      </c>
      <c r="O370" s="310"/>
      <c r="P370" s="310"/>
      <c r="Q370" s="310"/>
      <c r="R370" s="311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458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474" t="s">
        <v>530</v>
      </c>
      <c r="O372" s="310"/>
      <c r="P372" s="310"/>
      <c r="Q372" s="310"/>
      <c r="R372" s="311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436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602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31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1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0" t="s">
        <v>559</v>
      </c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48"/>
      <c r="Z400" s="48"/>
    </row>
    <row r="401" spans="1:53" ht="16.5" customHeight="1" x14ac:dyDescent="0.25">
      <c r="A401" s="331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500</v>
      </c>
      <c r="W404" s="306">
        <f t="shared" si="18"/>
        <v>501.6</v>
      </c>
      <c r="X404" s="36">
        <f>IFERROR(IF(W404=0,"",ROUNDUP(W404/H404,0)*0.01196),"")</f>
        <v>1.1362000000000001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100</v>
      </c>
      <c r="W405" s="306">
        <f t="shared" si="18"/>
        <v>100.32000000000001</v>
      </c>
      <c r="X405" s="36">
        <f>IFERROR(IF(W405=0,"",ROUNDUP(W405/H405,0)*0.01196),"")</f>
        <v>0.22724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100</v>
      </c>
      <c r="W406" s="306">
        <f t="shared" si="18"/>
        <v>100.32000000000001</v>
      </c>
      <c r="X406" s="36">
        <f>IFERROR(IF(W406=0,"",ROUNDUP(W406/H406,0)*0.01196),"")</f>
        <v>0.22724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132.57575757575756</v>
      </c>
      <c r="W412" s="307">
        <f>IFERROR(W403/H403,"0")+IFERROR(W404/H404,"0")+IFERROR(W405/H405,"0")+IFERROR(W406/H406,"0")+IFERROR(W407/H407,"0")+IFERROR(W408/H408,"0")+IFERROR(W409/H409,"0")+IFERROR(W410/H410,"0")+IFERROR(W411/H411,"0")</f>
        <v>133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1.5906800000000003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700</v>
      </c>
      <c r="W413" s="307">
        <f>IFERROR(SUM(W403:W411),"0")</f>
        <v>702.24000000000012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200</v>
      </c>
      <c r="W420" s="306">
        <f t="shared" ref="W420:W425" si="19">IFERROR(IF(V420="",0,CEILING((V420/$H420),1)*$H420),"")</f>
        <v>200.64000000000001</v>
      </c>
      <c r="X420" s="36">
        <f>IFERROR(IF(W420=0,"",ROUNDUP(W420/H420,0)*0.01196),"")</f>
        <v>0.45448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100</v>
      </c>
      <c r="W422" s="306">
        <f t="shared" si="19"/>
        <v>100.32000000000001</v>
      </c>
      <c r="X422" s="36">
        <f>IFERROR(IF(W422=0,"",ROUNDUP(W422/H422,0)*0.01196),"")</f>
        <v>0.22724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6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8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80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56.818181818181813</v>
      </c>
      <c r="W426" s="307">
        <f>IFERROR(W420/H420,"0")+IFERROR(W421/H421,"0")+IFERROR(W422/H422,"0")+IFERROR(W423/H423,"0")+IFERROR(W424/H424,"0")+IFERROR(W425/H425,"0")</f>
        <v>57</v>
      </c>
      <c r="X426" s="307">
        <f>IFERROR(IF(X420="",0,X420),"0")+IFERROR(IF(X421="",0,X421),"0")+IFERROR(IF(X422="",0,X422),"0")+IFERROR(IF(X423="",0,X423),"0")+IFERROR(IF(X424="",0,X424),"0")+IFERROR(IF(X425="",0,X425),"0")</f>
        <v>0.68171999999999999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300</v>
      </c>
      <c r="W427" s="307">
        <f>IFERROR(SUM(W420:W425),"0")</f>
        <v>300.96000000000004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60" t="s">
        <v>601</v>
      </c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48"/>
      <c r="Z433" s="48"/>
    </row>
    <row r="434" spans="1:53" ht="16.5" customHeight="1" x14ac:dyDescent="0.25">
      <c r="A434" s="331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50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5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8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6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9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7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6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71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31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12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71"/>
      <c r="N460" s="365" t="s">
        <v>630</v>
      </c>
      <c r="O460" s="366"/>
      <c r="P460" s="366"/>
      <c r="Q460" s="366"/>
      <c r="R460" s="366"/>
      <c r="S460" s="366"/>
      <c r="T460" s="367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8589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8643.9000000000015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71"/>
      <c r="N461" s="365" t="s">
        <v>631</v>
      </c>
      <c r="O461" s="366"/>
      <c r="P461" s="366"/>
      <c r="Q461" s="366"/>
      <c r="R461" s="366"/>
      <c r="S461" s="366"/>
      <c r="T461" s="367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8997.5817676576316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9055.5299999999988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71"/>
      <c r="N462" s="365" t="s">
        <v>632</v>
      </c>
      <c r="O462" s="366"/>
      <c r="P462" s="366"/>
      <c r="Q462" s="366"/>
      <c r="R462" s="366"/>
      <c r="S462" s="366"/>
      <c r="T462" s="367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15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15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71"/>
      <c r="N463" s="365" t="s">
        <v>634</v>
      </c>
      <c r="O463" s="366"/>
      <c r="P463" s="366"/>
      <c r="Q463" s="366"/>
      <c r="R463" s="366"/>
      <c r="S463" s="366"/>
      <c r="T463" s="367"/>
      <c r="U463" s="37" t="s">
        <v>65</v>
      </c>
      <c r="V463" s="307">
        <f>GrossWeightTotal+PalletQtyTotal*25</f>
        <v>9372.5817676576316</v>
      </c>
      <c r="W463" s="307">
        <f>GrossWeightTotalR+PalletQtyTotalR*25</f>
        <v>9430.5299999999988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71"/>
      <c r="N464" s="365" t="s">
        <v>635</v>
      </c>
      <c r="O464" s="366"/>
      <c r="P464" s="366"/>
      <c r="Q464" s="366"/>
      <c r="R464" s="366"/>
      <c r="S464" s="366"/>
      <c r="T464" s="367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1019.0307967894173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1027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71"/>
      <c r="N465" s="365" t="s">
        <v>636</v>
      </c>
      <c r="O465" s="366"/>
      <c r="P465" s="366"/>
      <c r="Q465" s="366"/>
      <c r="R465" s="366"/>
      <c r="S465" s="366"/>
      <c r="T465" s="367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16.196919999999999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6"/>
      <c r="E467" s="626"/>
      <c r="F467" s="396"/>
      <c r="G467" s="339" t="s">
        <v>228</v>
      </c>
      <c r="H467" s="626"/>
      <c r="I467" s="626"/>
      <c r="J467" s="626"/>
      <c r="K467" s="626"/>
      <c r="L467" s="626"/>
      <c r="M467" s="396"/>
      <c r="N467" s="339" t="s">
        <v>422</v>
      </c>
      <c r="O467" s="396"/>
      <c r="P467" s="339" t="s">
        <v>472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26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253</v>
      </c>
      <c r="J468" s="339" t="s">
        <v>313</v>
      </c>
      <c r="K468" s="299"/>
      <c r="L468" s="339" t="s">
        <v>393</v>
      </c>
      <c r="M468" s="339" t="s">
        <v>411</v>
      </c>
      <c r="N468" s="339" t="s">
        <v>423</v>
      </c>
      <c r="O468" s="339" t="s">
        <v>449</v>
      </c>
      <c r="P468" s="339" t="s">
        <v>473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27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852.29999999999984</v>
      </c>
      <c r="F470" s="46">
        <f>IFERROR(W122*1,"0")+IFERROR(W123*1,"0")+IFERROR(W124*1,"0")</f>
        <v>146.70000000000002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0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603.29999999999995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374.99999999999994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30.6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5025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507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100.80000000000001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1003.2000000000002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N242:T242"/>
    <mergeCell ref="A190:X190"/>
    <mergeCell ref="N152:T152"/>
    <mergeCell ref="N324:R324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D39:E39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