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02.12.2023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45264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НВ, ООО 9001015535, Запорожская обл, Мелитополь г, 8 Марта ул, д. 43/1,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"НОВОЕ ВРЕМЯ"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596383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7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7" t="n"/>
      <c r="Z20" s="197" t="n"/>
    </row>
    <row r="21" ht="14.25" customHeight="1">
      <c r="A21" s="186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6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7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7" t="n"/>
      <c r="Z26" s="197" t="n"/>
    </row>
    <row r="27" ht="14.25" customHeight="1">
      <c r="A27" s="186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7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7" t="n"/>
      <c r="Z34" s="197" t="n"/>
    </row>
    <row r="35" ht="14.25" customHeight="1">
      <c r="A35" s="186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0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7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7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7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7" t="n"/>
      <c r="Z48" s="197" t="n"/>
    </row>
    <row r="49" ht="14.25" customHeight="1">
      <c r="A49" s="186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167" t="n">
        <v>4607111037190</v>
      </c>
      <c r="E51" s="336" t="n"/>
      <c r="F51" s="368" t="n">
        <v>0.43</v>
      </c>
      <c r="G51" s="38" t="n">
        <v>16</v>
      </c>
      <c r="H51" s="368" t="n">
        <v>6.88</v>
      </c>
      <c r="I51" s="36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0,43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7" t="n">
        <v>4607111037183</v>
      </c>
      <c r="E52" s="336" t="n"/>
      <c r="F52" s="368" t="n">
        <v>0.9</v>
      </c>
      <c r="G52" s="38" t="n">
        <v>8</v>
      </c>
      <c r="H52" s="368" t="n">
        <v>7.2</v>
      </c>
      <c r="I52" s="36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#МЕГАВКУСИЩЕ с сочной грудинкой» 0,9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7" t="n">
        <v>4607111037091</v>
      </c>
      <c r="E53" s="336" t="n"/>
      <c r="F53" s="368" t="n">
        <v>0.43</v>
      </c>
      <c r="G53" s="38" t="n">
        <v>16</v>
      </c>
      <c r="H53" s="368" t="n">
        <v>6.88</v>
      </c>
      <c r="I53" s="36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0,43 сфера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1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7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7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7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3" t="inlineStr">
        <is>
          <t>Пельмени «Бигбули с мясом» 0,9 Сфера ТМ «Горячая штучка»</t>
        </is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6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7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7" t="n"/>
      <c r="Z59" s="197" t="n"/>
    </row>
    <row r="60" ht="14.25" customHeight="1">
      <c r="A60" s="186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6" t="n"/>
      <c r="Z60" s="186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7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7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6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7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7" t="n"/>
      <c r="Z65" s="197" t="n"/>
    </row>
    <row r="66" ht="14.25" customHeight="1">
      <c r="A66" s="186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6" t="n"/>
      <c r="Z66" s="186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7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6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7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7" t="n"/>
      <c r="Z70" s="197" t="n"/>
    </row>
    <row r="71" ht="14.25" customHeight="1">
      <c r="A71" s="186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6" t="n"/>
      <c r="Z71" s="186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7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7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6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7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7" t="n"/>
      <c r="Z76" s="197" t="n"/>
    </row>
    <row r="77" ht="14.25" customHeight="1">
      <c r="A77" s="186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6" t="n"/>
      <c r="Z77" s="186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7" t="n">
        <v>4607111036407</v>
      </c>
      <c r="E78" s="336" t="n"/>
      <c r="F78" s="368" t="n">
        <v>0.3</v>
      </c>
      <c r="G78" s="38" t="n">
        <v>14</v>
      </c>
      <c r="H78" s="368" t="n">
        <v>4.2</v>
      </c>
      <c r="I78" s="36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7" t="n">
        <v>4607111033628</v>
      </c>
      <c r="E79" s="336" t="n"/>
      <c r="F79" s="368" t="n">
        <v>0.3</v>
      </c>
      <c r="G79" s="38" t="n">
        <v>12</v>
      </c>
      <c r="H79" s="368" t="n">
        <v>3.6</v>
      </c>
      <c r="I79" s="36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7" t="n">
        <v>4607111033451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7" t="n">
        <v>4607111035141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7" t="n">
        <v>4607111035028</v>
      </c>
      <c r="E82" s="336" t="n"/>
      <c r="F82" s="368" t="n">
        <v>0.48</v>
      </c>
      <c r="G82" s="38" t="n">
        <v>8</v>
      </c>
      <c r="H82" s="368" t="n">
        <v>3.84</v>
      </c>
      <c r="I82" s="36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7" t="n">
        <v>4607111033444</v>
      </c>
      <c r="E83" s="336" t="n"/>
      <c r="F83" s="368" t="n">
        <v>0.3</v>
      </c>
      <c r="G83" s="38" t="n">
        <v>12</v>
      </c>
      <c r="H83" s="368" t="n">
        <v>3.6</v>
      </c>
      <c r="I83" s="36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6" t="n"/>
      <c r="B84" s="164" t="n"/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4" t="n"/>
      <c r="M84" s="373" t="n"/>
      <c r="N84" s="374" t="inlineStr">
        <is>
          <t>Итого</t>
        </is>
      </c>
      <c r="O84" s="344" t="n"/>
      <c r="P84" s="344" t="n"/>
      <c r="Q84" s="344" t="n"/>
      <c r="R84" s="344" t="n"/>
      <c r="S84" s="344" t="n"/>
      <c r="T84" s="345" t="n"/>
      <c r="U84" s="43" t="inlineStr">
        <is>
          <t>кор</t>
        </is>
      </c>
      <c r="V84" s="375">
        <f>IFERROR(SUM(V78:V83),"0")</f>
        <v/>
      </c>
      <c r="W84" s="375">
        <f>IFERROR(SUM(W78:W83),"0")</f>
        <v/>
      </c>
      <c r="X84" s="375">
        <f>IFERROR(IF(X78="",0,X78),"0")+IFERROR(IF(X79="",0,X79),"0")+IFERROR(IF(X80="",0,X80),"0")+IFERROR(IF(X81="",0,X81),"0")+IFERROR(IF(X82="",0,X82),"0")+IFERROR(IF(X83="",0,X83),"0")</f>
        <v/>
      </c>
      <c r="Y84" s="376" t="n"/>
      <c r="Z84" s="376" t="n"/>
    </row>
    <row r="85">
      <c r="A85" s="164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кг</t>
        </is>
      </c>
      <c r="V85" s="375">
        <f>IFERROR(SUMPRODUCT(V78:V83*H78:H83),"0")</f>
        <v/>
      </c>
      <c r="W85" s="375">
        <f>IFERROR(SUMPRODUCT(W78:W83*H78:H83),"0")</f>
        <v/>
      </c>
      <c r="X85" s="43" t="n"/>
      <c r="Y85" s="376" t="n"/>
      <c r="Z85" s="376" t="n"/>
    </row>
    <row r="86" ht="16.5" customHeight="1">
      <c r="A86" s="197" t="inlineStr">
        <is>
          <t>Чебуреки</t>
        </is>
      </c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164" t="n"/>
      <c r="N86" s="164" t="n"/>
      <c r="O86" s="164" t="n"/>
      <c r="P86" s="164" t="n"/>
      <c r="Q86" s="164" t="n"/>
      <c r="R86" s="164" t="n"/>
      <c r="S86" s="164" t="n"/>
      <c r="T86" s="164" t="n"/>
      <c r="U86" s="164" t="n"/>
      <c r="V86" s="164" t="n"/>
      <c r="W86" s="164" t="n"/>
      <c r="X86" s="164" t="n"/>
      <c r="Y86" s="197" t="n"/>
      <c r="Z86" s="197" t="n"/>
    </row>
    <row r="87" ht="14.25" customHeight="1">
      <c r="A87" s="186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86" t="n"/>
      <c r="Z87" s="186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7" t="n">
        <v>4607025784012</v>
      </c>
      <c r="E88" s="336" t="n"/>
      <c r="F88" s="368" t="n">
        <v>0.09</v>
      </c>
      <c r="G88" s="38" t="n">
        <v>24</v>
      </c>
      <c r="H88" s="368" t="n">
        <v>2.16</v>
      </c>
      <c r="I88" s="36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0" t="n"/>
      <c r="P88" s="370" t="n"/>
      <c r="Q88" s="370" t="n"/>
      <c r="R88" s="336" t="n"/>
      <c r="S88" s="40" t="inlineStr"/>
      <c r="T88" s="40" t="inlineStr"/>
      <c r="U88" s="41" t="inlineStr">
        <is>
          <t>кор</t>
        </is>
      </c>
      <c r="V88" s="371" t="n">
        <v>0</v>
      </c>
      <c r="W88" s="372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7" t="n">
        <v>4607025784319</v>
      </c>
      <c r="E89" s="336" t="n"/>
      <c r="F89" s="368" t="n">
        <v>0.36</v>
      </c>
      <c r="G89" s="38" t="n">
        <v>10</v>
      </c>
      <c r="H89" s="368" t="n">
        <v>3.6</v>
      </c>
      <c r="I89" s="36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7" t="n">
        <v>4607111035370</v>
      </c>
      <c r="E90" s="336" t="n"/>
      <c r="F90" s="368" t="n">
        <v>0.14</v>
      </c>
      <c r="G90" s="38" t="n">
        <v>22</v>
      </c>
      <c r="H90" s="368" t="n">
        <v>3.08</v>
      </c>
      <c r="I90" s="36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32</v>
      </c>
      <c r="W90" s="372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6" t="n"/>
      <c r="B91" s="164" t="n"/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373" t="n"/>
      <c r="N91" s="374" t="inlineStr">
        <is>
          <t>Итого</t>
        </is>
      </c>
      <c r="O91" s="344" t="n"/>
      <c r="P91" s="344" t="n"/>
      <c r="Q91" s="344" t="n"/>
      <c r="R91" s="344" t="n"/>
      <c r="S91" s="344" t="n"/>
      <c r="T91" s="345" t="n"/>
      <c r="U91" s="43" t="inlineStr">
        <is>
          <t>кор</t>
        </is>
      </c>
      <c r="V91" s="375">
        <f>IFERROR(SUM(V88:V90),"0")</f>
        <v/>
      </c>
      <c r="W91" s="375">
        <f>IFERROR(SUM(W88:W90),"0")</f>
        <v/>
      </c>
      <c r="X91" s="375">
        <f>IFERROR(IF(X88="",0,X88),"0")+IFERROR(IF(X89="",0,X89),"0")+IFERROR(IF(X90="",0,X90),"0")</f>
        <v/>
      </c>
      <c r="Y91" s="376" t="n"/>
      <c r="Z91" s="376" t="n"/>
    </row>
    <row r="92">
      <c r="A92" s="164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кг</t>
        </is>
      </c>
      <c r="V92" s="375">
        <f>IFERROR(SUMPRODUCT(V88:V90*H88:H90),"0")</f>
        <v/>
      </c>
      <c r="W92" s="375">
        <f>IFERROR(SUMPRODUCT(W88:W90*H88:H90),"0")</f>
        <v/>
      </c>
      <c r="X92" s="43" t="n"/>
      <c r="Y92" s="376" t="n"/>
      <c r="Z92" s="376" t="n"/>
    </row>
    <row r="93" ht="16.5" customHeight="1">
      <c r="A93" s="197" t="inlineStr">
        <is>
          <t>Бульмени ГШ</t>
        </is>
      </c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164" t="n"/>
      <c r="N93" s="164" t="n"/>
      <c r="O93" s="164" t="n"/>
      <c r="P93" s="164" t="n"/>
      <c r="Q93" s="164" t="n"/>
      <c r="R93" s="164" t="n"/>
      <c r="S93" s="164" t="n"/>
      <c r="T93" s="164" t="n"/>
      <c r="U93" s="164" t="n"/>
      <c r="V93" s="164" t="n"/>
      <c r="W93" s="164" t="n"/>
      <c r="X93" s="164" t="n"/>
      <c r="Y93" s="197" t="n"/>
      <c r="Z93" s="197" t="n"/>
    </row>
    <row r="94" ht="14.25" customHeight="1">
      <c r="A94" s="186" t="inlineStr">
        <is>
          <t>Пельмени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86" t="n"/>
      <c r="Z94" s="186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7" t="n">
        <v>4607111033970</v>
      </c>
      <c r="E95" s="336" t="n"/>
      <c r="F95" s="368" t="n">
        <v>0.43</v>
      </c>
      <c r="G95" s="38" t="n">
        <v>16</v>
      </c>
      <c r="H95" s="368" t="n">
        <v>6.88</v>
      </c>
      <c r="I95" s="36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8" t="inlineStr">
        <is>
          <t>Пельмени «Бульмени с говядиной и свининой» 0,43 Сфера ТМ «Горячая штучка»</t>
        </is>
      </c>
      <c r="O95" s="370" t="n"/>
      <c r="P95" s="370" t="n"/>
      <c r="Q95" s="370" t="n"/>
      <c r="R95" s="336" t="n"/>
      <c r="S95" s="40" t="inlineStr"/>
      <c r="T95" s="40" t="inlineStr"/>
      <c r="U95" s="41" t="inlineStr">
        <is>
          <t>кор</t>
        </is>
      </c>
      <c r="V95" s="371" t="n">
        <v>0</v>
      </c>
      <c r="W95" s="372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7" t="n">
        <v>4607111034144</v>
      </c>
      <c r="E96" s="336" t="n"/>
      <c r="F96" s="368" t="n">
        <v>0.9</v>
      </c>
      <c r="G96" s="38" t="n">
        <v>8</v>
      </c>
      <c r="H96" s="368" t="n">
        <v>7.2</v>
      </c>
      <c r="I96" s="36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0,9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0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7" t="n">
        <v>4607111033987</v>
      </c>
      <c r="E97" s="336" t="n"/>
      <c r="F97" s="368" t="n">
        <v>0.43</v>
      </c>
      <c r="G97" s="38" t="n">
        <v>16</v>
      </c>
      <c r="H97" s="368" t="n">
        <v>6.88</v>
      </c>
      <c r="I97" s="36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со сливочным маслом» 0,43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7" t="n">
        <v>4607111034151</v>
      </c>
      <c r="E98" s="336" t="n"/>
      <c r="F98" s="368" t="n">
        <v>0.9</v>
      </c>
      <c r="G98" s="38" t="n">
        <v>8</v>
      </c>
      <c r="H98" s="368" t="n">
        <v>7.2</v>
      </c>
      <c r="I98" s="36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0,9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0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64" t="n"/>
      <c r="C99" s="164" t="n"/>
      <c r="D99" s="164" t="n"/>
      <c r="E99" s="164" t="n"/>
      <c r="F99" s="164" t="n"/>
      <c r="G99" s="164" t="n"/>
      <c r="H99" s="164" t="n"/>
      <c r="I99" s="164" t="n"/>
      <c r="J99" s="164" t="n"/>
      <c r="K99" s="164" t="n"/>
      <c r="L99" s="164" t="n"/>
      <c r="M99" s="373" t="n"/>
      <c r="N99" s="374" t="inlineStr">
        <is>
          <t>Итого</t>
        </is>
      </c>
      <c r="O99" s="344" t="n"/>
      <c r="P99" s="344" t="n"/>
      <c r="Q99" s="344" t="n"/>
      <c r="R99" s="344" t="n"/>
      <c r="S99" s="344" t="n"/>
      <c r="T99" s="345" t="n"/>
      <c r="U99" s="43" t="inlineStr">
        <is>
          <t>кор</t>
        </is>
      </c>
      <c r="V99" s="375">
        <f>IFERROR(SUM(V95:V98),"0")</f>
        <v/>
      </c>
      <c r="W99" s="375">
        <f>IFERROR(SUM(W95:W98),"0")</f>
        <v/>
      </c>
      <c r="X99" s="375">
        <f>IFERROR(IF(X95="",0,X95),"0")+IFERROR(IF(X96="",0,X96),"0")+IFERROR(IF(X97="",0,X97),"0")+IFERROR(IF(X98="",0,X98),"0")</f>
        <v/>
      </c>
      <c r="Y99" s="376" t="n"/>
      <c r="Z99" s="376" t="n"/>
    </row>
    <row r="100">
      <c r="A100" s="164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кг</t>
        </is>
      </c>
      <c r="V100" s="375">
        <f>IFERROR(SUMPRODUCT(V95:V98*H95:H98),"0")</f>
        <v/>
      </c>
      <c r="W100" s="375">
        <f>IFERROR(SUMPRODUCT(W95:W98*H95:H98),"0")</f>
        <v/>
      </c>
      <c r="X100" s="43" t="n"/>
      <c r="Y100" s="376" t="n"/>
      <c r="Z100" s="376" t="n"/>
    </row>
    <row r="101" ht="16.5" customHeight="1">
      <c r="A101" s="197" t="inlineStr">
        <is>
          <t>Чебупицца</t>
        </is>
      </c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164" t="n"/>
      <c r="N101" s="164" t="n"/>
      <c r="O101" s="164" t="n"/>
      <c r="P101" s="164" t="n"/>
      <c r="Q101" s="164" t="n"/>
      <c r="R101" s="164" t="n"/>
      <c r="S101" s="164" t="n"/>
      <c r="T101" s="164" t="n"/>
      <c r="U101" s="164" t="n"/>
      <c r="V101" s="164" t="n"/>
      <c r="W101" s="164" t="n"/>
      <c r="X101" s="164" t="n"/>
      <c r="Y101" s="197" t="n"/>
      <c r="Z101" s="197" t="n"/>
    </row>
    <row r="102" ht="14.25" customHeight="1">
      <c r="A102" s="186" t="inlineStr">
        <is>
          <t>Снеки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6" t="n"/>
      <c r="F103" s="368" t="n">
        <v>0.25</v>
      </c>
      <c r="G103" s="38" t="n">
        <v>12</v>
      </c>
      <c r="H103" s="368" t="n">
        <v>3</v>
      </c>
      <c r="I103" s="368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0" t="n"/>
      <c r="P103" s="370" t="n"/>
      <c r="Q103" s="370" t="n"/>
      <c r="R103" s="336" t="n"/>
      <c r="S103" s="40" t="inlineStr"/>
      <c r="T103" s="40" t="inlineStr"/>
      <c r="U103" s="41" t="inlineStr">
        <is>
          <t>кор</t>
        </is>
      </c>
      <c r="V103" s="371" t="n">
        <v>0</v>
      </c>
      <c r="W103" s="372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64" t="n"/>
      <c r="C105" s="164" t="n"/>
      <c r="D105" s="164" t="n"/>
      <c r="E105" s="164" t="n"/>
      <c r="F105" s="164" t="n"/>
      <c r="G105" s="164" t="n"/>
      <c r="H105" s="164" t="n"/>
      <c r="I105" s="164" t="n"/>
      <c r="J105" s="164" t="n"/>
      <c r="K105" s="164" t="n"/>
      <c r="L105" s="164" t="n"/>
      <c r="M105" s="373" t="n"/>
      <c r="N105" s="374" t="inlineStr">
        <is>
          <t>Итого</t>
        </is>
      </c>
      <c r="O105" s="344" t="n"/>
      <c r="P105" s="344" t="n"/>
      <c r="Q105" s="344" t="n"/>
      <c r="R105" s="344" t="n"/>
      <c r="S105" s="344" t="n"/>
      <c r="T105" s="345" t="n"/>
      <c r="U105" s="43" t="inlineStr">
        <is>
          <t>кор</t>
        </is>
      </c>
      <c r="V105" s="375">
        <f>IFERROR(SUM(V103:V104),"0")</f>
        <v/>
      </c>
      <c r="W105" s="375">
        <f>IFERROR(SUM(W103:W104),"0")</f>
        <v/>
      </c>
      <c r="X105" s="375">
        <f>IFERROR(IF(X103="",0,X103),"0")+IFERROR(IF(X104="",0,X104),"0")</f>
        <v/>
      </c>
      <c r="Y105" s="376" t="n"/>
      <c r="Z105" s="376" t="n"/>
    </row>
    <row r="106">
      <c r="A106" s="164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кг</t>
        </is>
      </c>
      <c r="V106" s="375">
        <f>IFERROR(SUMPRODUCT(V103:V104*H103:H104),"0")</f>
        <v/>
      </c>
      <c r="W106" s="375">
        <f>IFERROR(SUMPRODUCT(W103:W104*H103:H104),"0")</f>
        <v/>
      </c>
      <c r="X106" s="43" t="n"/>
      <c r="Y106" s="376" t="n"/>
      <c r="Z106" s="376" t="n"/>
    </row>
    <row r="107" ht="16.5" customHeight="1">
      <c r="A107" s="197" t="inlineStr">
        <is>
          <t>Хотстеры</t>
        </is>
      </c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164" t="n"/>
      <c r="N107" s="164" t="n"/>
      <c r="O107" s="164" t="n"/>
      <c r="P107" s="164" t="n"/>
      <c r="Q107" s="164" t="n"/>
      <c r="R107" s="164" t="n"/>
      <c r="S107" s="164" t="n"/>
      <c r="T107" s="164" t="n"/>
      <c r="U107" s="164" t="n"/>
      <c r="V107" s="164" t="n"/>
      <c r="W107" s="164" t="n"/>
      <c r="X107" s="164" t="n"/>
      <c r="Y107" s="197" t="n"/>
      <c r="Z107" s="197" t="n"/>
    </row>
    <row r="108" ht="14.25" customHeight="1">
      <c r="A108" s="186" t="inlineStr">
        <is>
          <t>Снеки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6" t="n"/>
      <c r="F109" s="368" t="n">
        <v>0.25</v>
      </c>
      <c r="G109" s="38" t="n">
        <v>12</v>
      </c>
      <c r="H109" s="368" t="n">
        <v>3</v>
      </c>
      <c r="I109" s="368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0" t="n"/>
      <c r="P109" s="370" t="n"/>
      <c r="Q109" s="370" t="n"/>
      <c r="R109" s="336" t="n"/>
      <c r="S109" s="40" t="inlineStr"/>
      <c r="T109" s="40" t="inlineStr"/>
      <c r="U109" s="41" t="inlineStr">
        <is>
          <t>кор</t>
        </is>
      </c>
      <c r="V109" s="371" t="n">
        <v>0</v>
      </c>
      <c r="W109" s="372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64" t="n"/>
      <c r="C110" s="164" t="n"/>
      <c r="D110" s="164" t="n"/>
      <c r="E110" s="164" t="n"/>
      <c r="F110" s="164" t="n"/>
      <c r="G110" s="164" t="n"/>
      <c r="H110" s="164" t="n"/>
      <c r="I110" s="164" t="n"/>
      <c r="J110" s="164" t="n"/>
      <c r="K110" s="164" t="n"/>
      <c r="L110" s="164" t="n"/>
      <c r="M110" s="373" t="n"/>
      <c r="N110" s="374" t="inlineStr">
        <is>
          <t>Итого</t>
        </is>
      </c>
      <c r="O110" s="344" t="n"/>
      <c r="P110" s="344" t="n"/>
      <c r="Q110" s="344" t="n"/>
      <c r="R110" s="344" t="n"/>
      <c r="S110" s="344" t="n"/>
      <c r="T110" s="345" t="n"/>
      <c r="U110" s="43" t="inlineStr">
        <is>
          <t>кор</t>
        </is>
      </c>
      <c r="V110" s="375">
        <f>IFERROR(SUM(V109:V109),"0")</f>
        <v/>
      </c>
      <c r="W110" s="375">
        <f>IFERROR(SUM(W109:W109),"0")</f>
        <v/>
      </c>
      <c r="X110" s="375">
        <f>IFERROR(IF(X109="",0,X109),"0")</f>
        <v/>
      </c>
      <c r="Y110" s="376" t="n"/>
      <c r="Z110" s="376" t="n"/>
    </row>
    <row r="111">
      <c r="A111" s="164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кг</t>
        </is>
      </c>
      <c r="V111" s="375">
        <f>IFERROR(SUMPRODUCT(V109:V109*H109:H109),"0")</f>
        <v/>
      </c>
      <c r="W111" s="375">
        <f>IFERROR(SUMPRODUCT(W109:W109*H109:H109),"0")</f>
        <v/>
      </c>
      <c r="X111" s="43" t="n"/>
      <c r="Y111" s="376" t="n"/>
      <c r="Z111" s="376" t="n"/>
    </row>
    <row r="112" ht="16.5" customHeight="1">
      <c r="A112" s="197" t="inlineStr">
        <is>
          <t>Круггетсы</t>
        </is>
      </c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164" t="n"/>
      <c r="N112" s="164" t="n"/>
      <c r="O112" s="164" t="n"/>
      <c r="P112" s="164" t="n"/>
      <c r="Q112" s="164" t="n"/>
      <c r="R112" s="164" t="n"/>
      <c r="S112" s="164" t="n"/>
      <c r="T112" s="164" t="n"/>
      <c r="U112" s="164" t="n"/>
      <c r="V112" s="164" t="n"/>
      <c r="W112" s="164" t="n"/>
      <c r="X112" s="164" t="n"/>
      <c r="Y112" s="197" t="n"/>
      <c r="Z112" s="197" t="n"/>
    </row>
    <row r="113" ht="14.25" customHeight="1">
      <c r="A113" s="186" t="inlineStr">
        <is>
          <t>Снеки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6" t="n"/>
      <c r="F114" s="368" t="n">
        <v>3</v>
      </c>
      <c r="G114" s="38" t="n">
        <v>1</v>
      </c>
      <c r="H114" s="368" t="n">
        <v>3</v>
      </c>
      <c r="I114" s="368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0" t="n"/>
      <c r="P114" s="370" t="n"/>
      <c r="Q114" s="370" t="n"/>
      <c r="R114" s="336" t="n"/>
      <c r="S114" s="40" t="inlineStr"/>
      <c r="T114" s="40" t="inlineStr"/>
      <c r="U114" s="41" t="inlineStr">
        <is>
          <t>кор</t>
        </is>
      </c>
      <c r="V114" s="371" t="n">
        <v>0</v>
      </c>
      <c r="W114" s="372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 t="inlineStr">
        <is>
          <t>Круггетсы сочные Хорека Весовые Пакет 3 кг Горячая штучка</t>
        </is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6" t="n"/>
      <c r="F116" s="368" t="n">
        <v>0.25</v>
      </c>
      <c r="G116" s="38" t="n">
        <v>12</v>
      </c>
      <c r="H116" s="368" t="n">
        <v>3</v>
      </c>
      <c r="I116" s="368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64" t="n"/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373" t="n"/>
      <c r="N118" s="374" t="inlineStr">
        <is>
          <t>Итого</t>
        </is>
      </c>
      <c r="O118" s="344" t="n"/>
      <c r="P118" s="344" t="n"/>
      <c r="Q118" s="344" t="n"/>
      <c r="R118" s="344" t="n"/>
      <c r="S118" s="344" t="n"/>
      <c r="T118" s="345" t="n"/>
      <c r="U118" s="43" t="inlineStr">
        <is>
          <t>кор</t>
        </is>
      </c>
      <c r="V118" s="375">
        <f>IFERROR(SUM(V114:V117),"0")</f>
        <v/>
      </c>
      <c r="W118" s="375">
        <f>IFERROR(SUM(W114:W117),"0")</f>
        <v/>
      </c>
      <c r="X118" s="375">
        <f>IFERROR(IF(X114="",0,X114),"0")+IFERROR(IF(X115="",0,X115),"0")+IFERROR(IF(X116="",0,X116),"0")+IFERROR(IF(X117="",0,X117),"0")</f>
        <v/>
      </c>
      <c r="Y118" s="376" t="n"/>
      <c r="Z118" s="376" t="n"/>
    </row>
    <row r="119">
      <c r="A119" s="164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кг</t>
        </is>
      </c>
      <c r="V119" s="375">
        <f>IFERROR(SUMPRODUCT(V114:V117*H114:H117),"0")</f>
        <v/>
      </c>
      <c r="W119" s="375">
        <f>IFERROR(SUMPRODUCT(W114:W117*H114:H117),"0")</f>
        <v/>
      </c>
      <c r="X119" s="43" t="n"/>
      <c r="Y119" s="376" t="n"/>
      <c r="Z119" s="376" t="n"/>
    </row>
    <row r="120" ht="16.5" customHeight="1">
      <c r="A120" s="197" t="inlineStr">
        <is>
          <t>Пекерсы</t>
        </is>
      </c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164" t="n"/>
      <c r="N120" s="164" t="n"/>
      <c r="O120" s="164" t="n"/>
      <c r="P120" s="164" t="n"/>
      <c r="Q120" s="164" t="n"/>
      <c r="R120" s="164" t="n"/>
      <c r="S120" s="164" t="n"/>
      <c r="T120" s="164" t="n"/>
      <c r="U120" s="164" t="n"/>
      <c r="V120" s="164" t="n"/>
      <c r="W120" s="164" t="n"/>
      <c r="X120" s="164" t="n"/>
      <c r="Y120" s="197" t="n"/>
      <c r="Z120" s="197" t="n"/>
    </row>
    <row r="121" ht="14.25" customHeight="1">
      <c r="A121" s="186" t="inlineStr">
        <is>
          <t>Снеки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6" t="n"/>
      <c r="F122" s="368" t="n">
        <v>0.25</v>
      </c>
      <c r="G122" s="38" t="n">
        <v>12</v>
      </c>
      <c r="H122" s="368" t="n">
        <v>3</v>
      </c>
      <c r="I122" s="368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0" t="n"/>
      <c r="P122" s="370" t="n"/>
      <c r="Q122" s="370" t="n"/>
      <c r="R122" s="336" t="n"/>
      <c r="S122" s="40" t="inlineStr"/>
      <c r="T122" s="40" t="inlineStr"/>
      <c r="U122" s="41" t="inlineStr">
        <is>
          <t>кор</t>
        </is>
      </c>
      <c r="V122" s="371" t="n">
        <v>0</v>
      </c>
      <c r="W122" s="372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64" t="n"/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373" t="n"/>
      <c r="N123" s="374" t="inlineStr">
        <is>
          <t>Итого</t>
        </is>
      </c>
      <c r="O123" s="344" t="n"/>
      <c r="P123" s="344" t="n"/>
      <c r="Q123" s="344" t="n"/>
      <c r="R123" s="344" t="n"/>
      <c r="S123" s="344" t="n"/>
      <c r="T123" s="345" t="n"/>
      <c r="U123" s="43" t="inlineStr">
        <is>
          <t>кор</t>
        </is>
      </c>
      <c r="V123" s="375">
        <f>IFERROR(SUM(V122:V122),"0")</f>
        <v/>
      </c>
      <c r="W123" s="375">
        <f>IFERROR(SUM(W122:W122),"0")</f>
        <v/>
      </c>
      <c r="X123" s="375">
        <f>IFERROR(IF(X122="",0,X122),"0")</f>
        <v/>
      </c>
      <c r="Y123" s="376" t="n"/>
      <c r="Z123" s="376" t="n"/>
    </row>
    <row r="124">
      <c r="A124" s="164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кг</t>
        </is>
      </c>
      <c r="V124" s="375">
        <f>IFERROR(SUMPRODUCT(V122:V122*H122:H122),"0")</f>
        <v/>
      </c>
      <c r="W124" s="375">
        <f>IFERROR(SUMPRODUCT(W122:W122*H122:H122),"0")</f>
        <v/>
      </c>
      <c r="X124" s="43" t="n"/>
      <c r="Y124" s="376" t="n"/>
      <c r="Z124" s="376" t="n"/>
    </row>
    <row r="125" ht="16.5" customHeight="1">
      <c r="A125" s="197" t="inlineStr">
        <is>
          <t>Супермени</t>
        </is>
      </c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164" t="n"/>
      <c r="N125" s="164" t="n"/>
      <c r="O125" s="164" t="n"/>
      <c r="P125" s="164" t="n"/>
      <c r="Q125" s="164" t="n"/>
      <c r="R125" s="164" t="n"/>
      <c r="S125" s="164" t="n"/>
      <c r="T125" s="164" t="n"/>
      <c r="U125" s="164" t="n"/>
      <c r="V125" s="164" t="n"/>
      <c r="W125" s="164" t="n"/>
      <c r="X125" s="164" t="n"/>
      <c r="Y125" s="197" t="n"/>
      <c r="Z125" s="197" t="n"/>
    </row>
    <row r="126" ht="14.25" customHeight="1">
      <c r="A126" s="186" t="inlineStr">
        <is>
          <t>Пельмени ПГП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6" t="n"/>
      <c r="F127" s="368" t="n">
        <v>0.2</v>
      </c>
      <c r="G127" s="38" t="n">
        <v>12</v>
      </c>
      <c r="H127" s="368" t="n">
        <v>2.4</v>
      </c>
      <c r="I127" s="368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0" t="n"/>
      <c r="P127" s="370" t="n"/>
      <c r="Q127" s="370" t="n"/>
      <c r="R127" s="336" t="n"/>
      <c r="S127" s="40" t="inlineStr"/>
      <c r="T127" s="40" t="inlineStr"/>
      <c r="U127" s="41" t="inlineStr">
        <is>
          <t>кор</t>
        </is>
      </c>
      <c r="V127" s="371" t="n">
        <v>0</v>
      </c>
      <c r="W127" s="372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6" t="n"/>
      <c r="F128" s="368" t="n">
        <v>0.2</v>
      </c>
      <c r="G128" s="38" t="n">
        <v>8</v>
      </c>
      <c r="H128" s="368" t="n">
        <v>1.6</v>
      </c>
      <c r="I128" s="368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64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  <c r="M129" s="373" t="n"/>
      <c r="N129" s="374" t="inlineStr">
        <is>
          <t>Итого</t>
        </is>
      </c>
      <c r="O129" s="344" t="n"/>
      <c r="P129" s="344" t="n"/>
      <c r="Q129" s="344" t="n"/>
      <c r="R129" s="344" t="n"/>
      <c r="S129" s="344" t="n"/>
      <c r="T129" s="345" t="n"/>
      <c r="U129" s="43" t="inlineStr">
        <is>
          <t>кор</t>
        </is>
      </c>
      <c r="V129" s="375">
        <f>IFERROR(SUM(V127:V128),"0")</f>
        <v/>
      </c>
      <c r="W129" s="375">
        <f>IFERROR(SUM(W127:W128),"0")</f>
        <v/>
      </c>
      <c r="X129" s="375">
        <f>IFERROR(IF(X127="",0,X127),"0")+IFERROR(IF(X128="",0,X128),"0")</f>
        <v/>
      </c>
      <c r="Y129" s="376" t="n"/>
      <c r="Z129" s="376" t="n"/>
    </row>
    <row r="130">
      <c r="A130" s="164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кг</t>
        </is>
      </c>
      <c r="V130" s="375">
        <f>IFERROR(SUMPRODUCT(V127:V128*H127:H128),"0")</f>
        <v/>
      </c>
      <c r="W130" s="375">
        <f>IFERROR(SUMPRODUCT(W127:W128*H127:H128),"0")</f>
        <v/>
      </c>
      <c r="X130" s="43" t="n"/>
      <c r="Y130" s="376" t="n"/>
      <c r="Z130" s="376" t="n"/>
    </row>
    <row r="131" ht="16.5" customHeight="1">
      <c r="A131" s="197" t="inlineStr">
        <is>
          <t>Чебуманы</t>
        </is>
      </c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164" t="n"/>
      <c r="N131" s="164" t="n"/>
      <c r="O131" s="164" t="n"/>
      <c r="P131" s="164" t="n"/>
      <c r="Q131" s="164" t="n"/>
      <c r="R131" s="164" t="n"/>
      <c r="S131" s="164" t="n"/>
      <c r="T131" s="164" t="n"/>
      <c r="U131" s="164" t="n"/>
      <c r="V131" s="164" t="n"/>
      <c r="W131" s="164" t="n"/>
      <c r="X131" s="164" t="n"/>
      <c r="Y131" s="197" t="n"/>
      <c r="Z131" s="197" t="n"/>
    </row>
    <row r="132" ht="14.25" customHeight="1">
      <c r="A132" s="186" t="inlineStr">
        <is>
          <t>Снеки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6" t="n"/>
      <c r="F133" s="368" t="n">
        <v>0.28</v>
      </c>
      <c r="G133" s="38" t="n">
        <v>6</v>
      </c>
      <c r="H133" s="368" t="n">
        <v>1.68</v>
      </c>
      <c r="I133" s="368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0" t="n"/>
      <c r="P133" s="370" t="n"/>
      <c r="Q133" s="370" t="n"/>
      <c r="R133" s="336" t="n"/>
      <c r="S133" s="40" t="inlineStr"/>
      <c r="T133" s="40" t="inlineStr"/>
      <c r="U133" s="41" t="inlineStr">
        <is>
          <t>кор</t>
        </is>
      </c>
      <c r="V133" s="371" t="n">
        <v>0</v>
      </c>
      <c r="W133" s="372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67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6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IFERROR(SUM(V133:V134),"0")</f>
        <v/>
      </c>
      <c r="W135" s="375">
        <f>IFERROR(SUM(W133:W134),"0")</f>
        <v/>
      </c>
      <c r="X135" s="375">
        <f>IFERROR(IF(X133="",0,X133),"0")+IFERROR(IF(X134="",0,X134),"0")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IFERROR(SUMPRODUCT(V133:V134*H133:H134),"0")</f>
        <v/>
      </c>
      <c r="W136" s="375">
        <f>IFERROR(SUMPRODUCT(W133:W134*H133:H134),"0")</f>
        <v/>
      </c>
      <c r="X136" s="43" t="n"/>
      <c r="Y136" s="376" t="n"/>
      <c r="Z136" s="376" t="n"/>
    </row>
    <row r="137" ht="27.75" customHeight="1">
      <c r="A137" s="196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7" t="inlineStr">
        <is>
          <t>Стародворье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7" t="n"/>
      <c r="Z138" s="197" t="n"/>
    </row>
    <row r="139" ht="14.25" customHeight="1">
      <c r="A139" s="186" t="inlineStr">
        <is>
          <t>Пельмени ПГП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6" t="n"/>
      <c r="Z139" s="186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167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6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197" t="inlineStr">
        <is>
          <t>No Name ЗПФ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97" t="n"/>
      <c r="Z143" s="197" t="n"/>
    </row>
    <row r="144" ht="14.25" customHeight="1">
      <c r="A144" s="186" t="inlineStr">
        <is>
          <t>Пельмени</t>
        </is>
      </c>
      <c r="B144" s="164" t="n"/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4" t="n"/>
      <c r="M144" s="164" t="n"/>
      <c r="N144" s="164" t="n"/>
      <c r="O144" s="164" t="n"/>
      <c r="P144" s="164" t="n"/>
      <c r="Q144" s="164" t="n"/>
      <c r="R144" s="164" t="n"/>
      <c r="S144" s="164" t="n"/>
      <c r="T144" s="164" t="n"/>
      <c r="U144" s="164" t="n"/>
      <c r="V144" s="164" t="n"/>
      <c r="W144" s="164" t="n"/>
      <c r="X144" s="164" t="n"/>
      <c r="Y144" s="186" t="n"/>
      <c r="Z144" s="186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167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167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167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50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167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176" t="n"/>
      <c r="B149" s="164" t="n"/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164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186" t="inlineStr">
        <is>
          <t>Вареники</t>
        </is>
      </c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164" t="n"/>
      <c r="N151" s="164" t="n"/>
      <c r="O151" s="164" t="n"/>
      <c r="P151" s="164" t="n"/>
      <c r="Q151" s="164" t="n"/>
      <c r="R151" s="164" t="n"/>
      <c r="S151" s="164" t="n"/>
      <c r="T151" s="164" t="n"/>
      <c r="U151" s="164" t="n"/>
      <c r="V151" s="164" t="n"/>
      <c r="W151" s="164" t="n"/>
      <c r="X151" s="164" t="n"/>
      <c r="Y151" s="186" t="n"/>
      <c r="Z151" s="186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167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0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167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176" t="n"/>
      <c r="B154" s="164" t="n"/>
      <c r="C154" s="164" t="n"/>
      <c r="D154" s="164" t="n"/>
      <c r="E154" s="164" t="n"/>
      <c r="F154" s="164" t="n"/>
      <c r="G154" s="164" t="n"/>
      <c r="H154" s="164" t="n"/>
      <c r="I154" s="164" t="n"/>
      <c r="J154" s="164" t="n"/>
      <c r="K154" s="164" t="n"/>
      <c r="L154" s="16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164" t="n"/>
      <c r="B155" s="164" t="n"/>
      <c r="C155" s="164" t="n"/>
      <c r="D155" s="164" t="n"/>
      <c r="E155" s="164" t="n"/>
      <c r="F155" s="164" t="n"/>
      <c r="G155" s="164" t="n"/>
      <c r="H155" s="164" t="n"/>
      <c r="I155" s="164" t="n"/>
      <c r="J155" s="164" t="n"/>
      <c r="K155" s="164" t="n"/>
      <c r="L155" s="16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196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197" t="inlineStr">
        <is>
          <t>Няняггетсы Сливушки</t>
        </is>
      </c>
      <c r="B157" s="164" t="n"/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4" t="n"/>
      <c r="M157" s="164" t="n"/>
      <c r="N157" s="164" t="n"/>
      <c r="O157" s="164" t="n"/>
      <c r="P157" s="164" t="n"/>
      <c r="Q157" s="164" t="n"/>
      <c r="R157" s="164" t="n"/>
      <c r="S157" s="164" t="n"/>
      <c r="T157" s="164" t="n"/>
      <c r="U157" s="164" t="n"/>
      <c r="V157" s="164" t="n"/>
      <c r="W157" s="164" t="n"/>
      <c r="X157" s="164" t="n"/>
      <c r="Y157" s="197" t="n"/>
      <c r="Z157" s="197" t="n"/>
    </row>
    <row r="158" ht="14.25" customHeight="1">
      <c r="A158" s="186" t="inlineStr">
        <is>
          <t>Наггетсы</t>
        </is>
      </c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164" t="n"/>
      <c r="N158" s="164" t="n"/>
      <c r="O158" s="164" t="n"/>
      <c r="P158" s="164" t="n"/>
      <c r="Q158" s="164" t="n"/>
      <c r="R158" s="164" t="n"/>
      <c r="S158" s="164" t="n"/>
      <c r="T158" s="164" t="n"/>
      <c r="U158" s="164" t="n"/>
      <c r="V158" s="164" t="n"/>
      <c r="W158" s="164" t="n"/>
      <c r="X158" s="164" t="n"/>
      <c r="Y158" s="186" t="n"/>
      <c r="Z158" s="186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167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0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167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0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176" t="n"/>
      <c r="B161" s="164" t="n"/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164" t="n"/>
      <c r="B162" s="164" t="n"/>
      <c r="C162" s="164" t="n"/>
      <c r="D162" s="164" t="n"/>
      <c r="E162" s="164" t="n"/>
      <c r="F162" s="164" t="n"/>
      <c r="G162" s="164" t="n"/>
      <c r="H162" s="164" t="n"/>
      <c r="I162" s="164" t="n"/>
      <c r="J162" s="164" t="n"/>
      <c r="K162" s="164" t="n"/>
      <c r="L162" s="16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197" t="inlineStr">
        <is>
          <t>Печеные пельмени</t>
        </is>
      </c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164" t="n"/>
      <c r="N163" s="164" t="n"/>
      <c r="O163" s="164" t="n"/>
      <c r="P163" s="164" t="n"/>
      <c r="Q163" s="164" t="n"/>
      <c r="R163" s="164" t="n"/>
      <c r="S163" s="164" t="n"/>
      <c r="T163" s="164" t="n"/>
      <c r="U163" s="164" t="n"/>
      <c r="V163" s="164" t="n"/>
      <c r="W163" s="164" t="n"/>
      <c r="X163" s="164" t="n"/>
      <c r="Y163" s="197" t="n"/>
      <c r="Z163" s="197" t="n"/>
    </row>
    <row r="164" ht="14.25" customHeight="1">
      <c r="A164" s="186" t="inlineStr">
        <is>
          <t>Печеные пельмени</t>
        </is>
      </c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164" t="n"/>
      <c r="N164" s="164" t="n"/>
      <c r="O164" s="164" t="n"/>
      <c r="P164" s="164" t="n"/>
      <c r="Q164" s="164" t="n"/>
      <c r="R164" s="164" t="n"/>
      <c r="S164" s="164" t="n"/>
      <c r="T164" s="164" t="n"/>
      <c r="U164" s="164" t="n"/>
      <c r="V164" s="164" t="n"/>
      <c r="W164" s="164" t="n"/>
      <c r="X164" s="164" t="n"/>
      <c r="Y164" s="186" t="n"/>
      <c r="Z164" s="186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167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176" t="n"/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164" t="n"/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197" t="inlineStr">
        <is>
          <t>Вязанка</t>
        </is>
      </c>
      <c r="B168" s="164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4" t="n"/>
      <c r="M168" s="164" t="n"/>
      <c r="N168" s="164" t="n"/>
      <c r="O168" s="164" t="n"/>
      <c r="P168" s="164" t="n"/>
      <c r="Q168" s="164" t="n"/>
      <c r="R168" s="164" t="n"/>
      <c r="S168" s="164" t="n"/>
      <c r="T168" s="164" t="n"/>
      <c r="U168" s="164" t="n"/>
      <c r="V168" s="164" t="n"/>
      <c r="W168" s="164" t="n"/>
      <c r="X168" s="164" t="n"/>
      <c r="Y168" s="197" t="n"/>
      <c r="Z168" s="197" t="n"/>
    </row>
    <row r="169" ht="14.25" customHeight="1">
      <c r="A169" s="186" t="inlineStr">
        <is>
          <t>Сосиски замороженные</t>
        </is>
      </c>
      <c r="B169" s="164" t="n"/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4" t="n"/>
      <c r="N169" s="164" t="n"/>
      <c r="O169" s="164" t="n"/>
      <c r="P169" s="164" t="n"/>
      <c r="Q169" s="164" t="n"/>
      <c r="R169" s="164" t="n"/>
      <c r="S169" s="164" t="n"/>
      <c r="T169" s="164" t="n"/>
      <c r="U169" s="164" t="n"/>
      <c r="V169" s="164" t="n"/>
      <c r="W169" s="164" t="n"/>
      <c r="X169" s="164" t="n"/>
      <c r="Y169" s="186" t="n"/>
      <c r="Z169" s="186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167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0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176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164" t="n"/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196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197" t="inlineStr">
        <is>
          <t>Стародворье ЗПФ</t>
        </is>
      </c>
      <c r="B174" s="164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4" t="n"/>
      <c r="L174" s="164" t="n"/>
      <c r="M174" s="164" t="n"/>
      <c r="N174" s="164" t="n"/>
      <c r="O174" s="164" t="n"/>
      <c r="P174" s="164" t="n"/>
      <c r="Q174" s="164" t="n"/>
      <c r="R174" s="164" t="n"/>
      <c r="S174" s="164" t="n"/>
      <c r="T174" s="164" t="n"/>
      <c r="U174" s="164" t="n"/>
      <c r="V174" s="164" t="n"/>
      <c r="W174" s="164" t="n"/>
      <c r="X174" s="164" t="n"/>
      <c r="Y174" s="197" t="n"/>
      <c r="Z174" s="197" t="n"/>
    </row>
    <row r="175" ht="14.25" customHeight="1">
      <c r="A175" s="186" t="inlineStr">
        <is>
          <t>Пельмени</t>
        </is>
      </c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164" t="n"/>
      <c r="N175" s="164" t="n"/>
      <c r="O175" s="164" t="n"/>
      <c r="P175" s="164" t="n"/>
      <c r="Q175" s="164" t="n"/>
      <c r="R175" s="164" t="n"/>
      <c r="S175" s="164" t="n"/>
      <c r="T175" s="164" t="n"/>
      <c r="U175" s="164" t="n"/>
      <c r="V175" s="164" t="n"/>
      <c r="W175" s="164" t="n"/>
      <c r="X175" s="164" t="n"/>
      <c r="Y175" s="186" t="n"/>
      <c r="Z175" s="186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167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0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176" t="n"/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164" t="n"/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197" t="inlineStr">
        <is>
          <t>Мясорубская</t>
        </is>
      </c>
      <c r="B179" s="164" t="n"/>
      <c r="C179" s="164" t="n"/>
      <c r="D179" s="164" t="n"/>
      <c r="E179" s="164" t="n"/>
      <c r="F179" s="164" t="n"/>
      <c r="G179" s="164" t="n"/>
      <c r="H179" s="164" t="n"/>
      <c r="I179" s="164" t="n"/>
      <c r="J179" s="164" t="n"/>
      <c r="K179" s="164" t="n"/>
      <c r="L179" s="164" t="n"/>
      <c r="M179" s="164" t="n"/>
      <c r="N179" s="164" t="n"/>
      <c r="O179" s="164" t="n"/>
      <c r="P179" s="164" t="n"/>
      <c r="Q179" s="164" t="n"/>
      <c r="R179" s="164" t="n"/>
      <c r="S179" s="164" t="n"/>
      <c r="T179" s="164" t="n"/>
      <c r="U179" s="164" t="n"/>
      <c r="V179" s="164" t="n"/>
      <c r="W179" s="164" t="n"/>
      <c r="X179" s="164" t="n"/>
      <c r="Y179" s="197" t="n"/>
      <c r="Z179" s="197" t="n"/>
    </row>
    <row r="180" ht="14.25" customHeight="1">
      <c r="A180" s="186" t="inlineStr">
        <is>
          <t>Пельмени</t>
        </is>
      </c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164" t="n"/>
      <c r="N180" s="164" t="n"/>
      <c r="O180" s="164" t="n"/>
      <c r="P180" s="164" t="n"/>
      <c r="Q180" s="164" t="n"/>
      <c r="R180" s="164" t="n"/>
      <c r="S180" s="164" t="n"/>
      <c r="T180" s="164" t="n"/>
      <c r="U180" s="164" t="n"/>
      <c r="V180" s="164" t="n"/>
      <c r="W180" s="164" t="n"/>
      <c r="X180" s="164" t="n"/>
      <c r="Y180" s="186" t="n"/>
      <c r="Z180" s="186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67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76" t="n"/>
      <c r="B182" s="164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164" t="n"/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197" t="inlineStr">
        <is>
          <t>Медвежье ушко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97" t="n"/>
      <c r="Z184" s="197" t="n"/>
    </row>
    <row r="185" ht="14.25" customHeight="1">
      <c r="A185" s="186" t="inlineStr">
        <is>
          <t>Пельмени</t>
        </is>
      </c>
      <c r="B185" s="164" t="n"/>
      <c r="C185" s="164" t="n"/>
      <c r="D185" s="164" t="n"/>
      <c r="E185" s="164" t="n"/>
      <c r="F185" s="164" t="n"/>
      <c r="G185" s="164" t="n"/>
      <c r="H185" s="164" t="n"/>
      <c r="I185" s="164" t="n"/>
      <c r="J185" s="164" t="n"/>
      <c r="K185" s="164" t="n"/>
      <c r="L185" s="164" t="n"/>
      <c r="M185" s="164" t="n"/>
      <c r="N185" s="164" t="n"/>
      <c r="O185" s="164" t="n"/>
      <c r="P185" s="164" t="n"/>
      <c r="Q185" s="164" t="n"/>
      <c r="R185" s="164" t="n"/>
      <c r="S185" s="164" t="n"/>
      <c r="T185" s="164" t="n"/>
      <c r="U185" s="164" t="n"/>
      <c r="V185" s="164" t="n"/>
      <c r="W185" s="164" t="n"/>
      <c r="X185" s="164" t="n"/>
      <c r="Y185" s="186" t="n"/>
      <c r="Z185" s="186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67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0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67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0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67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67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0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6" t="n"/>
      <c r="B190" s="164" t="n"/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164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197" t="inlineStr">
        <is>
          <t>Бордо</t>
        </is>
      </c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164" t="n"/>
      <c r="N192" s="164" t="n"/>
      <c r="O192" s="164" t="n"/>
      <c r="P192" s="164" t="n"/>
      <c r="Q192" s="164" t="n"/>
      <c r="R192" s="164" t="n"/>
      <c r="S192" s="164" t="n"/>
      <c r="T192" s="164" t="n"/>
      <c r="U192" s="164" t="n"/>
      <c r="V192" s="164" t="n"/>
      <c r="W192" s="164" t="n"/>
      <c r="X192" s="164" t="n"/>
      <c r="Y192" s="197" t="n"/>
      <c r="Z192" s="197" t="n"/>
    </row>
    <row r="193" ht="14.25" customHeight="1">
      <c r="A193" s="186" t="inlineStr">
        <is>
          <t>Сосиски замороженные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86" t="n"/>
      <c r="Z193" s="186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67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76" t="n"/>
      <c r="B195" s="164" t="n"/>
      <c r="C195" s="164" t="n"/>
      <c r="D195" s="164" t="n"/>
      <c r="E195" s="164" t="n"/>
      <c r="F195" s="164" t="n"/>
      <c r="G195" s="164" t="n"/>
      <c r="H195" s="164" t="n"/>
      <c r="I195" s="164" t="n"/>
      <c r="J195" s="164" t="n"/>
      <c r="K195" s="164" t="n"/>
      <c r="L195" s="16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164" t="n"/>
      <c r="B196" s="164" t="n"/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197" t="inlineStr">
        <is>
          <t>Сочные</t>
        </is>
      </c>
      <c r="B197" s="164" t="n"/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4" t="n"/>
      <c r="M197" s="164" t="n"/>
      <c r="N197" s="164" t="n"/>
      <c r="O197" s="164" t="n"/>
      <c r="P197" s="164" t="n"/>
      <c r="Q197" s="164" t="n"/>
      <c r="R197" s="164" t="n"/>
      <c r="S197" s="164" t="n"/>
      <c r="T197" s="164" t="n"/>
      <c r="U197" s="164" t="n"/>
      <c r="V197" s="164" t="n"/>
      <c r="W197" s="164" t="n"/>
      <c r="X197" s="164" t="n"/>
      <c r="Y197" s="197" t="n"/>
      <c r="Z197" s="197" t="n"/>
    </row>
    <row r="198" ht="14.25" customHeight="1">
      <c r="A198" s="186" t="inlineStr">
        <is>
          <t>Пельмени</t>
        </is>
      </c>
      <c r="B198" s="164" t="n"/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4" t="n"/>
      <c r="M198" s="164" t="n"/>
      <c r="N198" s="164" t="n"/>
      <c r="O198" s="164" t="n"/>
      <c r="P198" s="164" t="n"/>
      <c r="Q198" s="164" t="n"/>
      <c r="R198" s="164" t="n"/>
      <c r="S198" s="164" t="n"/>
      <c r="T198" s="164" t="n"/>
      <c r="U198" s="164" t="n"/>
      <c r="V198" s="164" t="n"/>
      <c r="W198" s="164" t="n"/>
      <c r="X198" s="164" t="n"/>
      <c r="Y198" s="186" t="n"/>
      <c r="Z198" s="186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67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67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6" t="n"/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164" t="n"/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196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197" t="inlineStr">
        <is>
          <t>Владимирский Стандарт ЗПФ</t>
        </is>
      </c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164" t="n"/>
      <c r="N204" s="164" t="n"/>
      <c r="O204" s="164" t="n"/>
      <c r="P204" s="164" t="n"/>
      <c r="Q204" s="164" t="n"/>
      <c r="R204" s="164" t="n"/>
      <c r="S204" s="164" t="n"/>
      <c r="T204" s="164" t="n"/>
      <c r="U204" s="164" t="n"/>
      <c r="V204" s="164" t="n"/>
      <c r="W204" s="164" t="n"/>
      <c r="X204" s="164" t="n"/>
      <c r="Y204" s="197" t="n"/>
      <c r="Z204" s="197" t="n"/>
    </row>
    <row r="205" ht="14.25" customHeight="1">
      <c r="A205" s="186" t="inlineStr">
        <is>
          <t>Пельмени</t>
        </is>
      </c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164" t="n"/>
      <c r="N205" s="164" t="n"/>
      <c r="O205" s="164" t="n"/>
      <c r="P205" s="164" t="n"/>
      <c r="Q205" s="164" t="n"/>
      <c r="R205" s="164" t="n"/>
      <c r="S205" s="164" t="n"/>
      <c r="T205" s="164" t="n"/>
      <c r="U205" s="164" t="n"/>
      <c r="V205" s="164" t="n"/>
      <c r="W205" s="164" t="n"/>
      <c r="X205" s="164" t="n"/>
      <c r="Y205" s="186" t="n"/>
      <c r="Z205" s="186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67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76" t="n"/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164" t="n"/>
      <c r="B208" s="164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196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197" t="inlineStr">
        <is>
          <t>Любимая ложка</t>
        </is>
      </c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164" t="n"/>
      <c r="N210" s="164" t="n"/>
      <c r="O210" s="164" t="n"/>
      <c r="P210" s="164" t="n"/>
      <c r="Q210" s="164" t="n"/>
      <c r="R210" s="164" t="n"/>
      <c r="S210" s="164" t="n"/>
      <c r="T210" s="164" t="n"/>
      <c r="U210" s="164" t="n"/>
      <c r="V210" s="164" t="n"/>
      <c r="W210" s="164" t="n"/>
      <c r="X210" s="164" t="n"/>
      <c r="Y210" s="197" t="n"/>
      <c r="Z210" s="197" t="n"/>
    </row>
    <row r="211" ht="14.25" customHeight="1">
      <c r="A211" s="186" t="inlineStr">
        <is>
          <t>Пельмени</t>
        </is>
      </c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164" t="n"/>
      <c r="N211" s="164" t="n"/>
      <c r="O211" s="164" t="n"/>
      <c r="P211" s="164" t="n"/>
      <c r="Q211" s="164" t="n"/>
      <c r="R211" s="164" t="n"/>
      <c r="S211" s="164" t="n"/>
      <c r="T211" s="164" t="n"/>
      <c r="U211" s="164" t="n"/>
      <c r="V211" s="164" t="n"/>
      <c r="W211" s="164" t="n"/>
      <c r="X211" s="164" t="n"/>
      <c r="Y211" s="186" t="n"/>
      <c r="Z211" s="186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67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0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76" t="n"/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164" t="n"/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197" t="inlineStr">
        <is>
          <t>Особая Без свинины</t>
        </is>
      </c>
      <c r="B215" s="164" t="n"/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4" t="n"/>
      <c r="M215" s="164" t="n"/>
      <c r="N215" s="164" t="n"/>
      <c r="O215" s="164" t="n"/>
      <c r="P215" s="164" t="n"/>
      <c r="Q215" s="164" t="n"/>
      <c r="R215" s="164" t="n"/>
      <c r="S215" s="164" t="n"/>
      <c r="T215" s="164" t="n"/>
      <c r="U215" s="164" t="n"/>
      <c r="V215" s="164" t="n"/>
      <c r="W215" s="164" t="n"/>
      <c r="X215" s="164" t="n"/>
      <c r="Y215" s="197" t="n"/>
      <c r="Z215" s="197" t="n"/>
    </row>
    <row r="216" ht="14.25" customHeight="1">
      <c r="A216" s="186" t="inlineStr">
        <is>
          <t>Пельмени</t>
        </is>
      </c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164" t="n"/>
      <c r="N216" s="164" t="n"/>
      <c r="O216" s="164" t="n"/>
      <c r="P216" s="164" t="n"/>
      <c r="Q216" s="164" t="n"/>
      <c r="R216" s="164" t="n"/>
      <c r="S216" s="164" t="n"/>
      <c r="T216" s="164" t="n"/>
      <c r="U216" s="164" t="n"/>
      <c r="V216" s="164" t="n"/>
      <c r="W216" s="164" t="n"/>
      <c r="X216" s="164" t="n"/>
      <c r="Y216" s="186" t="n"/>
      <c r="Z216" s="186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67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64" t="n"/>
      <c r="C218" s="164" t="n"/>
      <c r="D218" s="164" t="n"/>
      <c r="E218" s="164" t="n"/>
      <c r="F218" s="164" t="n"/>
      <c r="G218" s="164" t="n"/>
      <c r="H218" s="164" t="n"/>
      <c r="I218" s="164" t="n"/>
      <c r="J218" s="164" t="n"/>
      <c r="K218" s="164" t="n"/>
      <c r="L218" s="16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164" t="n"/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196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197" t="inlineStr">
        <is>
          <t>Зареченские продукты ПГП</t>
        </is>
      </c>
      <c r="B221" s="164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4" t="n"/>
      <c r="M221" s="164" t="n"/>
      <c r="N221" s="164" t="n"/>
      <c r="O221" s="164" t="n"/>
      <c r="P221" s="164" t="n"/>
      <c r="Q221" s="164" t="n"/>
      <c r="R221" s="164" t="n"/>
      <c r="S221" s="164" t="n"/>
      <c r="T221" s="164" t="n"/>
      <c r="U221" s="164" t="n"/>
      <c r="V221" s="164" t="n"/>
      <c r="W221" s="164" t="n"/>
      <c r="X221" s="164" t="n"/>
      <c r="Y221" s="197" t="n"/>
      <c r="Z221" s="197" t="n"/>
    </row>
    <row r="222" ht="14.25" customHeight="1">
      <c r="A222" s="186" t="inlineStr">
        <is>
          <t>Крылья</t>
        </is>
      </c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164" t="n"/>
      <c r="N222" s="164" t="n"/>
      <c r="O222" s="164" t="n"/>
      <c r="P222" s="164" t="n"/>
      <c r="Q222" s="164" t="n"/>
      <c r="R222" s="164" t="n"/>
      <c r="S222" s="164" t="n"/>
      <c r="T222" s="164" t="n"/>
      <c r="U222" s="164" t="n"/>
      <c r="V222" s="164" t="n"/>
      <c r="W222" s="164" t="n"/>
      <c r="X222" s="164" t="n"/>
      <c r="Y222" s="186" t="n"/>
      <c r="Z222" s="186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67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33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76" t="n"/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164" t="n"/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186" t="inlineStr">
        <is>
          <t>Наггетсы</t>
        </is>
      </c>
      <c r="B226" s="164" t="n"/>
      <c r="C226" s="164" t="n"/>
      <c r="D226" s="164" t="n"/>
      <c r="E226" s="164" t="n"/>
      <c r="F226" s="164" t="n"/>
      <c r="G226" s="164" t="n"/>
      <c r="H226" s="164" t="n"/>
      <c r="I226" s="164" t="n"/>
      <c r="J226" s="164" t="n"/>
      <c r="K226" s="164" t="n"/>
      <c r="L226" s="164" t="n"/>
      <c r="M226" s="164" t="n"/>
      <c r="N226" s="164" t="n"/>
      <c r="O226" s="164" t="n"/>
      <c r="P226" s="164" t="n"/>
      <c r="Q226" s="164" t="n"/>
      <c r="R226" s="164" t="n"/>
      <c r="S226" s="164" t="n"/>
      <c r="T226" s="164" t="n"/>
      <c r="U226" s="164" t="n"/>
      <c r="V226" s="164" t="n"/>
      <c r="W226" s="164" t="n"/>
      <c r="X226" s="164" t="n"/>
      <c r="Y226" s="186" t="n"/>
      <c r="Z226" s="186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67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25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76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164" t="n"/>
      <c r="B229" s="164" t="n"/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186" t="inlineStr">
        <is>
          <t>Чебуреки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86" t="n"/>
      <c r="Z230" s="186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67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37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67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67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67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0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76" t="n"/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164" t="n"/>
      <c r="B236" s="164" t="n"/>
      <c r="C236" s="164" t="n"/>
      <c r="D236" s="164" t="n"/>
      <c r="E236" s="164" t="n"/>
      <c r="F236" s="164" t="n"/>
      <c r="G236" s="164" t="n"/>
      <c r="H236" s="164" t="n"/>
      <c r="I236" s="164" t="n"/>
      <c r="J236" s="164" t="n"/>
      <c r="K236" s="164" t="n"/>
      <c r="L236" s="16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186" t="inlineStr">
        <is>
          <t>Снеки</t>
        </is>
      </c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164" t="n"/>
      <c r="N237" s="164" t="n"/>
      <c r="O237" s="164" t="n"/>
      <c r="P237" s="164" t="n"/>
      <c r="Q237" s="164" t="n"/>
      <c r="R237" s="164" t="n"/>
      <c r="S237" s="164" t="n"/>
      <c r="T237" s="164" t="n"/>
      <c r="U237" s="164" t="n"/>
      <c r="V237" s="164" t="n"/>
      <c r="W237" s="164" t="n"/>
      <c r="X237" s="164" t="n"/>
      <c r="Y237" s="186" t="n"/>
      <c r="Z237" s="186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67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0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67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15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67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541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67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67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67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0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67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0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67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0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67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67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76" t="n"/>
      <c r="B248" s="164" t="n"/>
      <c r="C248" s="164" t="n"/>
      <c r="D248" s="164" t="n"/>
      <c r="E248" s="164" t="n"/>
      <c r="F248" s="164" t="n"/>
      <c r="G248" s="164" t="n"/>
      <c r="H248" s="164" t="n"/>
      <c r="I248" s="164" t="n"/>
      <c r="J248" s="164" t="n"/>
      <c r="K248" s="164" t="n"/>
      <c r="L248" s="16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164" t="n"/>
      <c r="B249" s="164" t="n"/>
      <c r="C249" s="164" t="n"/>
      <c r="D249" s="164" t="n"/>
      <c r="E249" s="164" t="n"/>
      <c r="F249" s="164" t="n"/>
      <c r="G249" s="164" t="n"/>
      <c r="H249" s="164" t="n"/>
      <c r="I249" s="164" t="n"/>
      <c r="J249" s="164" t="n"/>
      <c r="K249" s="164" t="n"/>
      <c r="L249" s="16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180" t="n"/>
      <c r="B250" s="164" t="n"/>
      <c r="C250" s="164" t="n"/>
      <c r="D250" s="164" t="n"/>
      <c r="E250" s="164" t="n"/>
      <c r="F250" s="164" t="n"/>
      <c r="G250" s="164" t="n"/>
      <c r="H250" s="164" t="n"/>
      <c r="I250" s="164" t="n"/>
      <c r="J250" s="164" t="n"/>
      <c r="K250" s="164" t="n"/>
      <c r="L250" s="16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IFERROR(V24+V33+V41+V47+V58+V64+V69+V75+V85+V92+V100+V106+V111+V119+V124+V130+V136+V142+V150+V155+V162+V167+V172+V178+V183+V191+V196+V202+V208+V214+V219+V225+V229+V236+V249,"0")</f>
        <v/>
      </c>
      <c r="W250" s="375">
        <f>IFERROR(W24+W33+W41+W47+W58+W64+W69+W75+W85+W92+W100+W106+W111+W119+W124+W130+W136+W142+W150+W155+W162+W167+W172+W178+W183+W191+W196+W202+W208+W214+W219+W225+W229+W236+W249,"0")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164" t="n"/>
      <c r="B251" s="164" t="n"/>
      <c r="C251" s="164" t="n"/>
      <c r="D251" s="164" t="n"/>
      <c r="E251" s="164" t="n"/>
      <c r="F251" s="164" t="n"/>
      <c r="G251" s="164" t="n"/>
      <c r="H251" s="164" t="n"/>
      <c r="I251" s="164" t="n"/>
      <c r="J251" s="164" t="n"/>
      <c r="K251" s="164" t="n"/>
      <c r="L251" s="16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164" t="n"/>
      <c r="B252" s="164" t="n"/>
      <c r="C252" s="164" t="n"/>
      <c r="D252" s="164" t="n"/>
      <c r="E252" s="164" t="n"/>
      <c r="F252" s="164" t="n"/>
      <c r="G252" s="164" t="n"/>
      <c r="H252" s="164" t="n"/>
      <c r="I252" s="164" t="n"/>
      <c r="J252" s="164" t="n"/>
      <c r="K252" s="164" t="n"/>
      <c r="L252" s="16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164" t="n"/>
      <c r="B253" s="164" t="n"/>
      <c r="C253" s="164" t="n"/>
      <c r="D253" s="164" t="n"/>
      <c r="E253" s="164" t="n"/>
      <c r="F253" s="164" t="n"/>
      <c r="G253" s="164" t="n"/>
      <c r="H253" s="164" t="n"/>
      <c r="I253" s="164" t="n"/>
      <c r="J253" s="164" t="n"/>
      <c r="K253" s="164" t="n"/>
      <c r="L253" s="16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164" t="n"/>
      <c r="B254" s="164" t="n"/>
      <c r="C254" s="164" t="n"/>
      <c r="D254" s="164" t="n"/>
      <c r="E254" s="164" t="n"/>
      <c r="F254" s="164" t="n"/>
      <c r="G254" s="164" t="n"/>
      <c r="H254" s="164" t="n"/>
      <c r="I254" s="164" t="n"/>
      <c r="J254" s="164" t="n"/>
      <c r="K254" s="164" t="n"/>
      <c r="L254" s="16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IFERROR(V23+V32+V40+V46+V57+V63+V68+V74+V84+V91+V99+V105+V110+V118+V123+V129+V135+V141+V149+V154+V161+V166+V171+V177+V182+V190+V195+V201+V207+V213+V218+V224+V228+V235+V248,"0")</f>
        <v/>
      </c>
      <c r="W254" s="375">
        <f>IFERROR(W23+W32+W40+W46+W57+W63+W68+W74+W84+W91+W99+W105+W110+W118+W123+W129+W135+W141+W149+W154+W161+W166+W171+W177+W182+W190+W195+W201+W207+W213+W218+W224+W228+W235+W248,"0")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164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IFERROR(X23+X32+X40+X46+X57+X63+X68+X74+X84+X91+X99+X105+X110+X118+X123+X129+X135+X141+X149+X154+X161+X166+X171+X177+X182+X190+X195+X201+X207+X213+X218+X224+X228+X235+X248,"0")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163" t="inlineStr">
        <is>
          <t>No Name</t>
        </is>
      </c>
      <c r="U257" s="465" t="n"/>
      <c r="V257" s="163" t="inlineStr">
        <is>
          <t>Вязанка</t>
        </is>
      </c>
      <c r="W257" s="464" t="n"/>
      <c r="X257" s="465" t="n"/>
      <c r="Y257" s="163" t="inlineStr">
        <is>
          <t>Стародворье</t>
        </is>
      </c>
      <c r="Z257" s="464" t="n"/>
      <c r="AA257" s="464" t="n"/>
      <c r="AB257" s="464" t="n"/>
      <c r="AC257" s="465" t="n"/>
      <c r="AD257" s="163" t="inlineStr">
        <is>
          <t>Колбасный стандарт</t>
        </is>
      </c>
      <c r="AE257" s="163" t="inlineStr">
        <is>
          <t>Особый рецепт</t>
        </is>
      </c>
      <c r="AF257" s="465" t="n"/>
      <c r="AG257" s="163" t="inlineStr">
        <is>
          <t>Зареченские</t>
        </is>
      </c>
    </row>
    <row r="258" ht="14.25" customHeight="1" thickTop="1">
      <c r="A258" s="165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4" t="n"/>
      <c r="L258" s="163" t="inlineStr">
        <is>
          <t>Чебуреки</t>
        </is>
      </c>
      <c r="M258" s="163" t="inlineStr">
        <is>
          <t>Бульмени ГШ</t>
        </is>
      </c>
      <c r="N258" s="163" t="inlineStr">
        <is>
          <t>Чебупицца</t>
        </is>
      </c>
      <c r="O258" s="163" t="inlineStr">
        <is>
          <t>Хотстеры</t>
        </is>
      </c>
      <c r="P258" s="163" t="inlineStr">
        <is>
          <t>Круггетсы</t>
        </is>
      </c>
      <c r="Q258" s="163" t="inlineStr">
        <is>
          <t>Пекерсы</t>
        </is>
      </c>
      <c r="R258" s="163" t="inlineStr">
        <is>
          <t>Супермени</t>
        </is>
      </c>
      <c r="S258" s="163" t="inlineStr">
        <is>
          <t>Чебуманы</t>
        </is>
      </c>
      <c r="T258" s="163" t="inlineStr">
        <is>
          <t>Стародворье ПГП</t>
        </is>
      </c>
      <c r="U258" s="163" t="inlineStr">
        <is>
          <t>No Name ЗПФ</t>
        </is>
      </c>
      <c r="V258" s="163" t="inlineStr">
        <is>
          <t>Няняггетсы Сливушки</t>
        </is>
      </c>
      <c r="W258" s="163" t="inlineStr">
        <is>
          <t>Печеные пельмени</t>
        </is>
      </c>
      <c r="X258" s="163" t="inlineStr">
        <is>
          <t>Вязанка</t>
        </is>
      </c>
      <c r="Y258" s="163" t="inlineStr">
        <is>
          <t>Стародворье ЗПФ</t>
        </is>
      </c>
      <c r="Z258" s="163" t="inlineStr">
        <is>
          <t>Мясорубская</t>
        </is>
      </c>
      <c r="AA258" s="163" t="inlineStr">
        <is>
          <t>Медвежье ушко</t>
        </is>
      </c>
      <c r="AB258" s="163" t="inlineStr">
        <is>
          <t>Бордо</t>
        </is>
      </c>
      <c r="AC258" s="163" t="inlineStr">
        <is>
          <t>Сочные</t>
        </is>
      </c>
      <c r="AD258" s="163" t="inlineStr">
        <is>
          <t>Владимирский Стандарт ЗПФ</t>
        </is>
      </c>
      <c r="AE258" s="163" t="inlineStr">
        <is>
          <t>Любимая ложка</t>
        </is>
      </c>
      <c r="AF258" s="163" t="inlineStr">
        <is>
          <t>Особая Без свинины</t>
        </is>
      </c>
      <c r="AG258" s="16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16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IFERROR(V50*H50,"0")+IFERROR(V51*H51,"0")+IFERROR(V52*H52,"0")+IFERROR(V53*H53,"0")+IFERROR(V54*H54,"0")+IFERROR(V55*H55,"0")+IFERROR(V56*H56,"0")</f>
        <v/>
      </c>
      <c r="G260" s="53">
        <f>IFERROR(V61*H61,"0")+IFERROR(V62*H62,"0")</f>
        <v/>
      </c>
      <c r="H260" s="53">
        <f>IFERROR(V67*H67,"0")</f>
        <v/>
      </c>
      <c r="I260" s="53">
        <f>IFERROR(V72*H72,"0")+IFERROR(V73*H73,"0")</f>
        <v/>
      </c>
      <c r="J260" s="53">
        <f>IFERROR(V78*H78,"0")+IFERROR(V79*H79,"0")+IFERROR(V80*H80,"0")+IFERROR(V81*H81,"0")+IFERROR(V82*H82,"0")+IFERROR(V83*H83,"0")</f>
        <v/>
      </c>
      <c r="K260" s="164" t="n"/>
      <c r="L260" s="53">
        <f>IFERROR(V88*H88,"0")+IFERROR(V89*H89,"0")+IFERROR(V90*H90,"0")</f>
        <v/>
      </c>
      <c r="M260" s="53">
        <f>IFERROR(V95*H95,"0")+IFERROR(V96*H96,"0")+IFERROR(V97*H97,"0")+IFERROR(V98*H98,"0")</f>
        <v/>
      </c>
      <c r="N260" s="53">
        <f>IFERROR(V103*H103,"0")+IFERROR(V104*H104,"0")</f>
        <v/>
      </c>
      <c r="O260" s="53">
        <f>IFERROR(V109*H109,"0")</f>
        <v/>
      </c>
      <c r="P260" s="53">
        <f>IFERROR(V114*H114,"0")+IFERROR(V115*H115,"0")+IFERROR(V116*H116,"0")+IFERROR(V117*H117,"0")</f>
        <v/>
      </c>
      <c r="Q260" s="53">
        <f>IFERROR(V122*H122,"0")</f>
        <v/>
      </c>
      <c r="R260" s="53">
        <f>IFERROR(V127*H127,"0")+IFERROR(V128*H128,"0")</f>
        <v/>
      </c>
      <c r="S260" s="53">
        <f>IFERROR(V133*H133,"0")+IFERROR(V134*H134,"0")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6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qTxSUlLcMN/X1KJs0ovYA==" formatRows="1" sort="0" spinCount="100000" hashValue="yglNn1pce2kcTrKtm75vk15liEIgJzWGmzgpEzp7guhdR3v7rmtUyp/uV0azMI0QRPqPC8sk3S3bC6COIS+GH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R6:S9"/>
    <mergeCell ref="N36:R36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A250:M255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D5:E5"/>
    <mergeCell ref="N111:T111"/>
    <mergeCell ref="AA258:AA259"/>
    <mergeCell ref="AC258:AC259"/>
    <mergeCell ref="N119:T119"/>
    <mergeCell ref="A65:X65"/>
    <mergeCell ref="N162:T162"/>
    <mergeCell ref="O10:P10"/>
    <mergeCell ref="J258:J259"/>
    <mergeCell ref="L258:L259"/>
    <mergeCell ref="N177:T177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245:E245"/>
    <mergeCell ref="C257:S257"/>
    <mergeCell ref="D122:E122"/>
    <mergeCell ref="N103:R103"/>
    <mergeCell ref="N130:T130"/>
    <mergeCell ref="N68:T68"/>
    <mergeCell ref="A93:X93"/>
    <mergeCell ref="N46:T46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G258:G259"/>
    <mergeCell ref="N243:R243"/>
    <mergeCell ref="N50:R50"/>
    <mergeCell ref="I258:I259"/>
    <mergeCell ref="D31:E31"/>
    <mergeCell ref="N208:T208"/>
    <mergeCell ref="N223:R223"/>
    <mergeCell ref="N201:T201"/>
    <mergeCell ref="N250:T250"/>
    <mergeCell ref="A175:X175"/>
    <mergeCell ref="D160:E160"/>
    <mergeCell ref="I17:I18"/>
    <mergeCell ref="T12:U12"/>
    <mergeCell ref="D72:E72"/>
    <mergeCell ref="A57:M58"/>
    <mergeCell ref="N214:T214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A5:C5"/>
    <mergeCell ref="N135:T135"/>
    <mergeCell ref="N73:R73"/>
    <mergeCell ref="N244:R244"/>
    <mergeCell ref="A17:A18"/>
    <mergeCell ref="K17:K18"/>
    <mergeCell ref="A20:X20"/>
    <mergeCell ref="C17:C18"/>
    <mergeCell ref="A125:X125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D7:L7"/>
    <mergeCell ref="A218:M219"/>
    <mergeCell ref="A74:M75"/>
    <mergeCell ref="N115:R115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N97:R97"/>
    <mergeCell ref="D140:E140"/>
    <mergeCell ref="N96:R96"/>
    <mergeCell ref="H17:H18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H10:L10"/>
    <mergeCell ref="A193:X193"/>
    <mergeCell ref="D159:E159"/>
    <mergeCell ref="D80:E80"/>
    <mergeCell ref="N188:R188"/>
    <mergeCell ref="N53:R53"/>
    <mergeCell ref="A26:X26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A9:C9"/>
    <mergeCell ref="N248:T248"/>
    <mergeCell ref="O12:P12"/>
    <mergeCell ref="A173:X173"/>
    <mergeCell ref="A77:X77"/>
    <mergeCell ref="D231:E231"/>
    <mergeCell ref="D6:L6"/>
    <mergeCell ref="O13:P13"/>
    <mergeCell ref="A182:M183"/>
    <mergeCell ref="N212:R212"/>
    <mergeCell ref="D22:E22"/>
    <mergeCell ref="N51:R51"/>
    <mergeCell ref="N239:R239"/>
    <mergeCell ref="N122:R122"/>
    <mergeCell ref="A120:X120"/>
    <mergeCell ref="A177:M178"/>
    <mergeCell ref="N228:T228"/>
    <mergeCell ref="N129:T129"/>
    <mergeCell ref="N63:T63"/>
    <mergeCell ref="M17:M18"/>
    <mergeCell ref="N67:R67"/>
    <mergeCell ref="N236:T236"/>
    <mergeCell ref="A235:M23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N233:R233"/>
    <mergeCell ref="N37:R37"/>
    <mergeCell ref="D170:E170"/>
    <mergeCell ref="N72:R72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N23:T23"/>
    <mergeCell ref="A48:X48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TyXKntBZbEfUTJAQyr3qw==" formatRows="1" sort="0" spinCount="100000" hashValue="LQqmlbfZDZ/+QStWWTWR58GyssxchgSlnkjGPyHdXNADS55fqeI+Cq1FWpGb1Uak0KNb9KMhMxEKk1CDQMm/L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2023-12-01T10:24:43Z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