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J11" i="1" l="1"/>
  <c r="AJ15" i="1"/>
  <c r="AJ19" i="1"/>
  <c r="AJ23" i="1"/>
  <c r="AJ27" i="1"/>
  <c r="AJ31" i="1"/>
  <c r="AJ35" i="1"/>
  <c r="AJ39" i="1"/>
  <c r="AJ43" i="1"/>
  <c r="AJ47" i="1"/>
  <c r="AJ51" i="1"/>
  <c r="AJ55" i="1"/>
  <c r="AJ59" i="1"/>
  <c r="AJ63" i="1"/>
  <c r="AJ67" i="1"/>
  <c r="AJ71" i="1"/>
  <c r="AJ75" i="1"/>
  <c r="AJ79" i="1"/>
  <c r="AJ83" i="1"/>
  <c r="AJ87" i="1"/>
  <c r="AJ91" i="1"/>
  <c r="AJ95" i="1"/>
  <c r="Y99" i="1"/>
  <c r="Y103" i="1"/>
  <c r="Y107" i="1"/>
  <c r="Y111" i="1"/>
  <c r="Y115" i="1"/>
  <c r="Y119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J120" i="1"/>
  <c r="AJ121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7" i="1"/>
  <c r="AH8" i="1"/>
  <c r="AH9" i="1"/>
  <c r="AH10" i="1"/>
  <c r="AH11" i="1"/>
  <c r="AH12" i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9" i="1"/>
  <c r="AH100" i="1"/>
  <c r="AH102" i="1"/>
  <c r="AH103" i="1"/>
  <c r="AH104" i="1"/>
  <c r="AH106" i="1"/>
  <c r="AH107" i="1"/>
  <c r="AH108" i="1"/>
  <c r="AH109" i="1"/>
  <c r="AH110" i="1"/>
  <c r="AH111" i="1"/>
  <c r="AH113" i="1"/>
  <c r="AH117" i="1"/>
  <c r="AH118" i="1"/>
  <c r="AH119" i="1"/>
  <c r="AH120" i="1"/>
  <c r="AH121" i="1"/>
  <c r="AH7" i="1"/>
  <c r="AG8" i="1"/>
  <c r="AG9" i="1"/>
  <c r="AG10" i="1"/>
  <c r="AG6" i="1" s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7" i="1"/>
  <c r="Z8" i="1"/>
  <c r="Z9" i="1"/>
  <c r="Z10" i="1"/>
  <c r="Z11" i="1"/>
  <c r="Z12" i="1"/>
  <c r="Z13" i="1"/>
  <c r="Z14" i="1"/>
  <c r="Z15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8" i="1"/>
  <c r="Z49" i="1"/>
  <c r="Z50" i="1"/>
  <c r="Z51" i="1"/>
  <c r="Z52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4" i="1"/>
  <c r="Y56" i="1"/>
  <c r="Y57" i="1"/>
  <c r="Y58" i="1"/>
  <c r="Y60" i="1"/>
  <c r="Y61" i="1"/>
  <c r="Y62" i="1"/>
  <c r="Y64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Y120" i="1"/>
  <c r="Y121" i="1"/>
  <c r="Y7" i="1"/>
  <c r="W8" i="1"/>
  <c r="W9" i="1"/>
  <c r="W10" i="1"/>
  <c r="W11" i="1"/>
  <c r="W12" i="1"/>
  <c r="W13" i="1"/>
  <c r="W14" i="1"/>
  <c r="W15" i="1"/>
  <c r="W16" i="1"/>
  <c r="Z16" i="1" s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Z47" i="1" s="1"/>
  <c r="W48" i="1"/>
  <c r="W49" i="1"/>
  <c r="W50" i="1"/>
  <c r="W51" i="1"/>
  <c r="W52" i="1"/>
  <c r="W53" i="1"/>
  <c r="Z53" i="1" s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Y97" i="1" s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7" i="1"/>
  <c r="AD8" i="1"/>
  <c r="AD9" i="1"/>
  <c r="AD10" i="1"/>
  <c r="AD11" i="1"/>
  <c r="AD6" i="1" s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7" i="1"/>
  <c r="O8" i="1"/>
  <c r="O9" i="1"/>
  <c r="O10" i="1"/>
  <c r="O11" i="1"/>
  <c r="O6" i="1" s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7" i="1"/>
  <c r="AB6" i="1"/>
  <c r="AC6" i="1"/>
  <c r="AA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7" i="1"/>
  <c r="X6" i="1" l="1"/>
  <c r="Y95" i="1"/>
  <c r="Y91" i="1"/>
  <c r="Y87" i="1"/>
  <c r="Y83" i="1"/>
  <c r="Y79" i="1"/>
  <c r="Y75" i="1"/>
  <c r="Y71" i="1"/>
  <c r="Y67" i="1"/>
  <c r="Y63" i="1"/>
  <c r="Y59" i="1"/>
  <c r="Y55" i="1"/>
  <c r="AJ119" i="1"/>
  <c r="AJ115" i="1"/>
  <c r="AJ111" i="1"/>
  <c r="AJ107" i="1"/>
  <c r="AJ103" i="1"/>
  <c r="AJ6" i="1" s="1"/>
  <c r="AJ99" i="1"/>
  <c r="Y53" i="1"/>
  <c r="Z97" i="1"/>
  <c r="W6" i="1"/>
  <c r="AH6" i="1"/>
  <c r="AF6" i="1"/>
  <c r="N6" i="1"/>
  <c r="L6" i="1"/>
  <c r="K6" i="1"/>
  <c r="J6" i="1"/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7" i="1"/>
</calcChain>
</file>

<file path=xl/sharedStrings.xml><?xml version="1.0" encoding="utf-8"?>
<sst xmlns="http://schemas.openxmlformats.org/spreadsheetml/2006/main" count="278" uniqueCount="149">
  <si>
    <t>Период: 20.02.2025 - 27.02.2025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</si>
  <si>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</si>
  <si>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</si>
  <si>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</si>
  <si>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</si>
  <si>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</si>
  <si>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</si>
  <si>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</si>
  <si>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</si>
  <si>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</si>
  <si>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</si>
  <si>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</si>
  <si>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</si>
  <si>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</si>
  <si>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</si>
  <si>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</si>
  <si>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</si>
  <si>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</si>
  <si>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</si>
  <si>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</si>
  <si>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</si>
  <si>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</si>
  <si>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</si>
  <si>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</si>
  <si>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</si>
  <si>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</si>
  <si>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</si>
  <si>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</si>
  <si>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</si>
  <si>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</si>
  <si>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</si>
  <si>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</si>
  <si>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</si>
  <si>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</si>
  <si>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</si>
  <si>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</si>
  <si>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</si>
  <si>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</si>
  <si>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</si>
  <si>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</si>
  <si>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</si>
  <si>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</si>
  <si>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</si>
  <si>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</si>
  <si>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</si>
  <si>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</si>
  <si>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</si>
  <si>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</si>
  <si>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</si>
  <si>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</si>
  <si>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</si>
  <si>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</si>
  <si>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</si>
  <si>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</si>
  <si>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</si>
  <si>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</si>
  <si>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</si>
  <si>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</si>
  <si>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</si>
  <si>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</si>
  <si>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</si>
  <si>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</si>
  <si>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</si>
  <si>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</si>
  <si>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</si>
  <si>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</si>
  <si>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</si>
  <si>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</si>
  <si>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</si>
  <si>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</si>
  <si>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</si>
  <si>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</si>
  <si>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</si>
  <si>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</si>
  <si>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</si>
  <si>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</si>
  <si>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</si>
  <si>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</si>
  <si>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</si>
  <si>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</si>
  <si>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</si>
  <si>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</si>
  <si>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</si>
  <si>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</si>
  <si>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</si>
  <si>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</si>
  <si>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</si>
  <si>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</si>
  <si>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</si>
  <si>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</si>
  <si>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</si>
  <si>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</si>
  <si>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</si>
  <si>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</si>
  <si>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</si>
  <si>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</si>
  <si>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</si>
  <si>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</si>
  <si>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</si>
  <si>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</si>
  <si>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</si>
  <si>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</si>
  <si>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</si>
  <si>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</si>
  <si>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</si>
  <si>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</si>
  <si>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</si>
  <si>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</si>
  <si>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</si>
  <si>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</si>
  <si>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</si>
  <si>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</si>
  <si>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</si>
  <si>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</si>
  <si>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</si>
  <si>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</si>
  <si>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</si>
  <si>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507  Колбаса Персидская халяль ВЕС ТМ Вязанка  ПОКОМ</t>
  </si>
  <si>
    <t xml:space="preserve"> 508  Сосиски Аравийские ВЕС ТМ Вязанка  ПОКОМ</t>
  </si>
  <si>
    <t xml:space="preserve"> 509  Колбаса Пряная Халяль ВЕС ТМ Сафияль  ПОКОМ</t>
  </si>
  <si>
    <t>БОНУС_ 457  Колбаса Молочная ТМ Особый рецепт ВЕС большой батон  ПОКОМ</t>
  </si>
  <si>
    <t xml:space="preserve"> 513  Колбаса вареная Стародворская 0,4кг ТМ Стародворье  ПОКОМ</t>
  </si>
  <si>
    <t>БОНУС_079  Колбаса Сервелат Кремлевский,  0.35 кг, ПОКОМ</t>
  </si>
  <si>
    <t>БОНУС_302  Сосиски Сочинки по-баварски,  0.4кг, ТМ Стародворье  ПОКОМ</t>
  </si>
  <si>
    <t>БОНУС_312  Ветчина Филейская ВЕС ТМ  Вязанка ТС Столичная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</si>
  <si>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</si>
  <si>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</si>
  <si>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</si>
  <si>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</si>
  <si>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</si>
  <si>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</si>
  <si>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</si>
  <si>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</si>
  <si>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</si>
  <si>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</si>
  <si>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</si>
  <si>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</si>
  <si>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</si>
  <si>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</si>
  <si>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</si>
  <si>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</si>
  <si>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27,02,</t>
  </si>
  <si>
    <t>28,02,</t>
  </si>
  <si>
    <t>03,03,</t>
  </si>
  <si>
    <t>04,03,</t>
  </si>
  <si>
    <t>05,03,</t>
  </si>
  <si>
    <t>07,02,</t>
  </si>
  <si>
    <t>14,02,</t>
  </si>
  <si>
    <t>21,02,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</si>
</sst>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6,02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1-27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7,02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19.02.2025 - 26.02.2025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27,02,</v>
          </cell>
          <cell r="M5" t="str">
            <v>28,02,</v>
          </cell>
          <cell r="T5" t="str">
            <v>03,03,</v>
          </cell>
          <cell r="V5" t="str">
            <v>03,03,</v>
          </cell>
          <cell r="X5" t="str">
            <v>04,03,</v>
          </cell>
          <cell r="AE5" t="str">
            <v>07,02,</v>
          </cell>
          <cell r="AF5" t="str">
            <v>14,02,</v>
          </cell>
          <cell r="AG5" t="str">
            <v>21,02,</v>
          </cell>
          <cell r="AH5" t="str">
            <v>26,02,</v>
          </cell>
        </row>
        <row r="6">
          <cell r="E6">
            <v>112289.58300000001</v>
          </cell>
          <cell r="F6">
            <v>85865.092999999979</v>
          </cell>
          <cell r="J6">
            <v>114147.18999999997</v>
          </cell>
          <cell r="K6">
            <v>-1857.6070000000004</v>
          </cell>
          <cell r="L6">
            <v>26960</v>
          </cell>
          <cell r="M6">
            <v>27020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9916</v>
          </cell>
          <cell r="U6">
            <v>0</v>
          </cell>
          <cell r="V6">
            <v>19450</v>
          </cell>
          <cell r="W6">
            <v>19851.516600000003</v>
          </cell>
          <cell r="X6">
            <v>25790</v>
          </cell>
          <cell r="AA6">
            <v>0</v>
          </cell>
          <cell r="AB6">
            <v>0</v>
          </cell>
          <cell r="AC6">
            <v>0</v>
          </cell>
          <cell r="AD6">
            <v>13032</v>
          </cell>
          <cell r="AE6">
            <v>20227.911399999997</v>
          </cell>
          <cell r="AF6">
            <v>20040.7588</v>
          </cell>
          <cell r="AG6">
            <v>19481.588799999994</v>
          </cell>
          <cell r="AH6">
            <v>21826.353000000003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442.61900000000003</v>
          </cell>
          <cell r="D7">
            <v>639.72</v>
          </cell>
          <cell r="E7">
            <v>579.95299999999997</v>
          </cell>
          <cell r="F7">
            <v>467.03</v>
          </cell>
          <cell r="G7" t="str">
            <v>н</v>
          </cell>
          <cell r="H7">
            <v>1</v>
          </cell>
          <cell r="I7">
            <v>45</v>
          </cell>
          <cell r="J7">
            <v>589.01499999999999</v>
          </cell>
          <cell r="K7">
            <v>-9.0620000000000118</v>
          </cell>
          <cell r="L7">
            <v>220</v>
          </cell>
          <cell r="M7">
            <v>250</v>
          </cell>
          <cell r="V7">
            <v>50</v>
          </cell>
          <cell r="W7">
            <v>115.9906</v>
          </cell>
          <cell r="X7">
            <v>120</v>
          </cell>
          <cell r="Y7">
            <v>9.5441354730469534</v>
          </cell>
          <cell r="Z7">
            <v>4.0264469707027981</v>
          </cell>
          <cell r="AD7">
            <v>0</v>
          </cell>
          <cell r="AE7">
            <v>98.9268</v>
          </cell>
          <cell r="AF7">
            <v>108.2086</v>
          </cell>
          <cell r="AG7">
            <v>124.06359999999999</v>
          </cell>
          <cell r="AH7">
            <v>150.232</v>
          </cell>
          <cell r="AI7" t="str">
            <v>продмарт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344.34899999999999</v>
          </cell>
          <cell r="D8">
            <v>771.26800000000003</v>
          </cell>
          <cell r="E8">
            <v>519.48400000000004</v>
          </cell>
          <cell r="F8">
            <v>568.09299999999996</v>
          </cell>
          <cell r="G8" t="str">
            <v>ябл</v>
          </cell>
          <cell r="H8">
            <v>1</v>
          </cell>
          <cell r="I8">
            <v>45</v>
          </cell>
          <cell r="J8">
            <v>497.988</v>
          </cell>
          <cell r="K8">
            <v>21.496000000000038</v>
          </cell>
          <cell r="L8">
            <v>200</v>
          </cell>
          <cell r="M8">
            <v>150</v>
          </cell>
          <cell r="V8">
            <v>150</v>
          </cell>
          <cell r="W8">
            <v>103.89680000000001</v>
          </cell>
          <cell r="X8">
            <v>150</v>
          </cell>
          <cell r="Y8">
            <v>11.724066573753953</v>
          </cell>
          <cell r="Z8">
            <v>5.4678584903481138</v>
          </cell>
          <cell r="AD8">
            <v>0</v>
          </cell>
          <cell r="AE8">
            <v>113.6324</v>
          </cell>
          <cell r="AF8">
            <v>112.8296</v>
          </cell>
          <cell r="AG8">
            <v>108.54040000000001</v>
          </cell>
          <cell r="AH8">
            <v>83.805999999999997</v>
          </cell>
          <cell r="AI8" t="str">
            <v>мартяб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1969.7719999999999</v>
          </cell>
          <cell r="D9">
            <v>963.80200000000002</v>
          </cell>
          <cell r="E9">
            <v>1813.2919999999999</v>
          </cell>
          <cell r="F9">
            <v>1060.0519999999999</v>
          </cell>
          <cell r="G9" t="str">
            <v>бнмарт</v>
          </cell>
          <cell r="H9">
            <v>1</v>
          </cell>
          <cell r="I9">
            <v>45</v>
          </cell>
          <cell r="J9">
            <v>1768.0730000000001</v>
          </cell>
          <cell r="K9">
            <v>45.218999999999824</v>
          </cell>
          <cell r="L9">
            <v>500</v>
          </cell>
          <cell r="M9">
            <v>400</v>
          </cell>
          <cell r="V9">
            <v>900</v>
          </cell>
          <cell r="W9">
            <v>362.65839999999997</v>
          </cell>
          <cell r="X9">
            <v>600</v>
          </cell>
          <cell r="Y9">
            <v>9.5408020329875161</v>
          </cell>
          <cell r="Z9">
            <v>2.9230041272999605</v>
          </cell>
          <cell r="AD9">
            <v>0</v>
          </cell>
          <cell r="AE9">
            <v>368.40100000000001</v>
          </cell>
          <cell r="AF9">
            <v>365.43700000000001</v>
          </cell>
          <cell r="AG9">
            <v>331.9076</v>
          </cell>
          <cell r="AH9">
            <v>473.66</v>
          </cell>
          <cell r="AI9" t="str">
            <v>продмарт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1373</v>
          </cell>
          <cell r="D10">
            <v>2184</v>
          </cell>
          <cell r="E10">
            <v>2495</v>
          </cell>
          <cell r="F10">
            <v>1042</v>
          </cell>
          <cell r="G10" t="str">
            <v>ябл</v>
          </cell>
          <cell r="H10">
            <v>0.4</v>
          </cell>
          <cell r="I10">
            <v>45</v>
          </cell>
          <cell r="J10">
            <v>2950</v>
          </cell>
          <cell r="K10">
            <v>-455</v>
          </cell>
          <cell r="L10">
            <v>800</v>
          </cell>
          <cell r="M10">
            <v>500</v>
          </cell>
          <cell r="T10">
            <v>780</v>
          </cell>
          <cell r="V10">
            <v>600</v>
          </cell>
          <cell r="W10">
            <v>333</v>
          </cell>
          <cell r="X10">
            <v>600</v>
          </cell>
          <cell r="Y10">
            <v>10.636636636636636</v>
          </cell>
          <cell r="Z10">
            <v>3.129129129129129</v>
          </cell>
          <cell r="AD10">
            <v>830</v>
          </cell>
          <cell r="AE10">
            <v>282.39999999999998</v>
          </cell>
          <cell r="AF10">
            <v>315.8</v>
          </cell>
          <cell r="AG10">
            <v>309.39999999999998</v>
          </cell>
          <cell r="AH10">
            <v>228</v>
          </cell>
          <cell r="AI10" t="str">
            <v>мартяб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3917</v>
          </cell>
          <cell r="D11">
            <v>2452</v>
          </cell>
          <cell r="E11">
            <v>3555</v>
          </cell>
          <cell r="F11">
            <v>2724</v>
          </cell>
          <cell r="G11">
            <v>0</v>
          </cell>
          <cell r="H11">
            <v>0.45</v>
          </cell>
          <cell r="I11">
            <v>45</v>
          </cell>
          <cell r="J11">
            <v>3628</v>
          </cell>
          <cell r="K11">
            <v>-73</v>
          </cell>
          <cell r="L11">
            <v>800</v>
          </cell>
          <cell r="M11">
            <v>800</v>
          </cell>
          <cell r="T11">
            <v>792</v>
          </cell>
          <cell r="V11">
            <v>700</v>
          </cell>
          <cell r="W11">
            <v>660.6</v>
          </cell>
          <cell r="X11">
            <v>600</v>
          </cell>
          <cell r="Y11">
            <v>8.513472600666061</v>
          </cell>
          <cell r="Z11">
            <v>4.1235240690281563</v>
          </cell>
          <cell r="AD11">
            <v>252</v>
          </cell>
          <cell r="AE11">
            <v>765</v>
          </cell>
          <cell r="AF11">
            <v>784.2</v>
          </cell>
          <cell r="AG11">
            <v>697</v>
          </cell>
          <cell r="AH11">
            <v>738</v>
          </cell>
          <cell r="AI11" t="str">
            <v>оконч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3971</v>
          </cell>
          <cell r="D12">
            <v>4413</v>
          </cell>
          <cell r="E12">
            <v>5357</v>
          </cell>
          <cell r="F12">
            <v>2899</v>
          </cell>
          <cell r="G12" t="str">
            <v>оконч</v>
          </cell>
          <cell r="H12">
            <v>0.45</v>
          </cell>
          <cell r="I12">
            <v>45</v>
          </cell>
          <cell r="J12">
            <v>5497</v>
          </cell>
          <cell r="K12">
            <v>-140</v>
          </cell>
          <cell r="L12">
            <v>1200</v>
          </cell>
          <cell r="M12">
            <v>1000</v>
          </cell>
          <cell r="T12">
            <v>210</v>
          </cell>
          <cell r="W12">
            <v>662.2</v>
          </cell>
          <cell r="X12">
            <v>1100</v>
          </cell>
          <cell r="Y12">
            <v>9.3612201751736634</v>
          </cell>
          <cell r="Z12">
            <v>4.3778314708547263</v>
          </cell>
          <cell r="AD12">
            <v>2046</v>
          </cell>
          <cell r="AE12">
            <v>792.4</v>
          </cell>
          <cell r="AF12">
            <v>799.8</v>
          </cell>
          <cell r="AG12">
            <v>686</v>
          </cell>
          <cell r="AH12">
            <v>821</v>
          </cell>
          <cell r="AI12" t="str">
            <v>мартяб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40</v>
          </cell>
          <cell r="D13">
            <v>35</v>
          </cell>
          <cell r="E13">
            <v>31</v>
          </cell>
          <cell r="F13">
            <v>43</v>
          </cell>
          <cell r="G13">
            <v>0</v>
          </cell>
          <cell r="H13">
            <v>0.4</v>
          </cell>
          <cell r="I13">
            <v>50</v>
          </cell>
          <cell r="J13">
            <v>78</v>
          </cell>
          <cell r="K13">
            <v>-47</v>
          </cell>
          <cell r="L13">
            <v>0</v>
          </cell>
          <cell r="M13">
            <v>10</v>
          </cell>
          <cell r="W13">
            <v>6.2</v>
          </cell>
          <cell r="X13">
            <v>10</v>
          </cell>
          <cell r="Y13">
            <v>10.161290322580644</v>
          </cell>
          <cell r="Z13">
            <v>6.935483870967742</v>
          </cell>
          <cell r="AD13">
            <v>0</v>
          </cell>
          <cell r="AE13">
            <v>7.2</v>
          </cell>
          <cell r="AF13">
            <v>8.8000000000000007</v>
          </cell>
          <cell r="AG13">
            <v>5</v>
          </cell>
          <cell r="AH13">
            <v>9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846</v>
          </cell>
          <cell r="D14">
            <v>36</v>
          </cell>
          <cell r="E14">
            <v>187</v>
          </cell>
          <cell r="F14">
            <v>655</v>
          </cell>
          <cell r="G14">
            <v>0</v>
          </cell>
          <cell r="H14">
            <v>0.17</v>
          </cell>
          <cell r="I14">
            <v>180</v>
          </cell>
          <cell r="J14">
            <v>231</v>
          </cell>
          <cell r="K14">
            <v>-44</v>
          </cell>
          <cell r="L14">
            <v>0</v>
          </cell>
          <cell r="M14">
            <v>0</v>
          </cell>
          <cell r="W14">
            <v>37.4</v>
          </cell>
          <cell r="Y14">
            <v>17.513368983957221</v>
          </cell>
          <cell r="Z14">
            <v>17.513368983957221</v>
          </cell>
          <cell r="AD14">
            <v>0</v>
          </cell>
          <cell r="AE14">
            <v>31.4</v>
          </cell>
          <cell r="AF14">
            <v>38.200000000000003</v>
          </cell>
          <cell r="AG14">
            <v>33.6</v>
          </cell>
          <cell r="AH14">
            <v>41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192</v>
          </cell>
          <cell r="D15">
            <v>184</v>
          </cell>
          <cell r="E15">
            <v>184</v>
          </cell>
          <cell r="F15">
            <v>181</v>
          </cell>
          <cell r="G15">
            <v>0</v>
          </cell>
          <cell r="H15">
            <v>0.3</v>
          </cell>
          <cell r="I15">
            <v>40</v>
          </cell>
          <cell r="J15">
            <v>239</v>
          </cell>
          <cell r="K15">
            <v>-55</v>
          </cell>
          <cell r="L15">
            <v>50</v>
          </cell>
          <cell r="M15">
            <v>30</v>
          </cell>
          <cell r="V15">
            <v>30</v>
          </cell>
          <cell r="W15">
            <v>36.799999999999997</v>
          </cell>
          <cell r="X15">
            <v>40</v>
          </cell>
          <cell r="Y15">
            <v>8.9945652173913047</v>
          </cell>
          <cell r="Z15">
            <v>4.9184782608695654</v>
          </cell>
          <cell r="AD15">
            <v>0</v>
          </cell>
          <cell r="AE15">
            <v>46.6</v>
          </cell>
          <cell r="AF15">
            <v>46</v>
          </cell>
          <cell r="AG15">
            <v>37.799999999999997</v>
          </cell>
          <cell r="AH15">
            <v>38</v>
          </cell>
          <cell r="AI15">
            <v>0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C16">
            <v>17</v>
          </cell>
          <cell r="D16">
            <v>1864</v>
          </cell>
          <cell r="E16">
            <v>1347</v>
          </cell>
          <cell r="F16">
            <v>733</v>
          </cell>
          <cell r="G16" t="str">
            <v>оконч</v>
          </cell>
          <cell r="H16">
            <v>0.35</v>
          </cell>
          <cell r="I16" t="e">
            <v>#N/A</v>
          </cell>
          <cell r="J16">
            <v>14</v>
          </cell>
          <cell r="K16">
            <v>1333</v>
          </cell>
          <cell r="L16">
            <v>200</v>
          </cell>
          <cell r="M16">
            <v>200</v>
          </cell>
          <cell r="W16">
            <v>269.39999999999998</v>
          </cell>
          <cell r="Y16">
            <v>4.2056421677802529</v>
          </cell>
          <cell r="Z16">
            <v>2.7208611729769863</v>
          </cell>
          <cell r="AD16">
            <v>0</v>
          </cell>
          <cell r="AE16">
            <v>98.2</v>
          </cell>
          <cell r="AF16">
            <v>216.4</v>
          </cell>
          <cell r="AG16">
            <v>234.4</v>
          </cell>
          <cell r="AH16">
            <v>346</v>
          </cell>
          <cell r="AI16">
            <v>0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3168</v>
          </cell>
          <cell r="D17">
            <v>34</v>
          </cell>
          <cell r="E17">
            <v>1021</v>
          </cell>
          <cell r="F17">
            <v>2152</v>
          </cell>
          <cell r="G17">
            <v>0</v>
          </cell>
          <cell r="H17">
            <v>0.17</v>
          </cell>
          <cell r="I17">
            <v>180</v>
          </cell>
          <cell r="J17">
            <v>1053</v>
          </cell>
          <cell r="K17">
            <v>-32</v>
          </cell>
          <cell r="L17">
            <v>0</v>
          </cell>
          <cell r="M17">
            <v>1700</v>
          </cell>
          <cell r="W17">
            <v>204.2</v>
          </cell>
          <cell r="Y17">
            <v>18.863858961802155</v>
          </cell>
          <cell r="Z17">
            <v>10.538687561214497</v>
          </cell>
          <cell r="AD17">
            <v>0</v>
          </cell>
          <cell r="AE17">
            <v>225.8</v>
          </cell>
          <cell r="AF17">
            <v>202.6</v>
          </cell>
          <cell r="AG17">
            <v>199.6</v>
          </cell>
          <cell r="AH17">
            <v>191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473</v>
          </cell>
          <cell r="D18">
            <v>165</v>
          </cell>
          <cell r="E18">
            <v>303</v>
          </cell>
          <cell r="F18">
            <v>330</v>
          </cell>
          <cell r="G18">
            <v>0</v>
          </cell>
          <cell r="H18">
            <v>0.35</v>
          </cell>
          <cell r="I18">
            <v>45</v>
          </cell>
          <cell r="J18">
            <v>571</v>
          </cell>
          <cell r="K18">
            <v>-268</v>
          </cell>
          <cell r="L18">
            <v>300</v>
          </cell>
          <cell r="M18">
            <v>80</v>
          </cell>
          <cell r="V18">
            <v>100</v>
          </cell>
          <cell r="W18">
            <v>60.6</v>
          </cell>
          <cell r="X18">
            <v>150</v>
          </cell>
          <cell r="Y18">
            <v>15.841584158415841</v>
          </cell>
          <cell r="Z18">
            <v>5.4455445544554451</v>
          </cell>
          <cell r="AD18">
            <v>0</v>
          </cell>
          <cell r="AE18">
            <v>97.8</v>
          </cell>
          <cell r="AF18">
            <v>90.8</v>
          </cell>
          <cell r="AG18">
            <v>82.2</v>
          </cell>
          <cell r="AH18">
            <v>5</v>
          </cell>
          <cell r="AI18" t="str">
            <v>продмарт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78</v>
          </cell>
          <cell r="D19">
            <v>3399</v>
          </cell>
          <cell r="E19">
            <v>342</v>
          </cell>
          <cell r="F19">
            <v>50</v>
          </cell>
          <cell r="G19" t="str">
            <v>н</v>
          </cell>
          <cell r="H19">
            <v>0.35</v>
          </cell>
          <cell r="I19">
            <v>45</v>
          </cell>
          <cell r="J19">
            <v>380</v>
          </cell>
          <cell r="K19">
            <v>-38</v>
          </cell>
          <cell r="L19">
            <v>40</v>
          </cell>
          <cell r="M19">
            <v>20</v>
          </cell>
          <cell r="T19">
            <v>528</v>
          </cell>
          <cell r="V19">
            <v>30</v>
          </cell>
          <cell r="W19">
            <v>18</v>
          </cell>
          <cell r="X19">
            <v>20</v>
          </cell>
          <cell r="Y19">
            <v>8.8888888888888893</v>
          </cell>
          <cell r="Z19">
            <v>2.7777777777777777</v>
          </cell>
          <cell r="AD19">
            <v>252</v>
          </cell>
          <cell r="AE19">
            <v>17.2</v>
          </cell>
          <cell r="AF19">
            <v>15</v>
          </cell>
          <cell r="AG19">
            <v>16.600000000000001</v>
          </cell>
          <cell r="AH19">
            <v>8</v>
          </cell>
          <cell r="AI19">
            <v>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749</v>
          </cell>
          <cell r="D20">
            <v>2344</v>
          </cell>
          <cell r="E20">
            <v>379</v>
          </cell>
          <cell r="F20">
            <v>450</v>
          </cell>
          <cell r="G20">
            <v>0</v>
          </cell>
          <cell r="H20">
            <v>0.35</v>
          </cell>
          <cell r="I20">
            <v>45</v>
          </cell>
          <cell r="J20">
            <v>410</v>
          </cell>
          <cell r="K20">
            <v>-31</v>
          </cell>
          <cell r="L20">
            <v>40</v>
          </cell>
          <cell r="M20">
            <v>80</v>
          </cell>
          <cell r="T20">
            <v>42</v>
          </cell>
          <cell r="W20">
            <v>61.4</v>
          </cell>
          <cell r="Y20">
            <v>9.2833876221498368</v>
          </cell>
          <cell r="Z20">
            <v>7.3289902280130299</v>
          </cell>
          <cell r="AD20">
            <v>72</v>
          </cell>
          <cell r="AE20">
            <v>127.2</v>
          </cell>
          <cell r="AF20">
            <v>112.2</v>
          </cell>
          <cell r="AG20">
            <v>83</v>
          </cell>
          <cell r="AH20">
            <v>60</v>
          </cell>
          <cell r="AI20">
            <v>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435</v>
          </cell>
          <cell r="D21">
            <v>2103</v>
          </cell>
          <cell r="E21">
            <v>649</v>
          </cell>
          <cell r="F21">
            <v>374</v>
          </cell>
          <cell r="G21">
            <v>0</v>
          </cell>
          <cell r="H21">
            <v>0.35</v>
          </cell>
          <cell r="I21">
            <v>45</v>
          </cell>
          <cell r="J21">
            <v>678</v>
          </cell>
          <cell r="K21">
            <v>-29</v>
          </cell>
          <cell r="L21">
            <v>100</v>
          </cell>
          <cell r="M21">
            <v>80</v>
          </cell>
          <cell r="V21">
            <v>400</v>
          </cell>
          <cell r="W21">
            <v>129.80000000000001</v>
          </cell>
          <cell r="X21">
            <v>100</v>
          </cell>
          <cell r="Y21">
            <v>8.120184899845917</v>
          </cell>
          <cell r="Z21">
            <v>2.8813559322033897</v>
          </cell>
          <cell r="AD21">
            <v>0</v>
          </cell>
          <cell r="AE21">
            <v>99</v>
          </cell>
          <cell r="AF21">
            <v>111.4</v>
          </cell>
          <cell r="AG21">
            <v>106.6</v>
          </cell>
          <cell r="AH21">
            <v>151</v>
          </cell>
          <cell r="AI21" t="str">
            <v>оконч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455.93599999999998</v>
          </cell>
          <cell r="D22">
            <v>236.434</v>
          </cell>
          <cell r="E22">
            <v>409.75099999999998</v>
          </cell>
          <cell r="F22">
            <v>258.755</v>
          </cell>
          <cell r="G22">
            <v>0</v>
          </cell>
          <cell r="H22">
            <v>1</v>
          </cell>
          <cell r="I22">
            <v>50</v>
          </cell>
          <cell r="J22">
            <v>411.13600000000002</v>
          </cell>
          <cell r="K22">
            <v>-1.3850000000000477</v>
          </cell>
          <cell r="L22">
            <v>200</v>
          </cell>
          <cell r="M22">
            <v>100</v>
          </cell>
          <cell r="V22">
            <v>100</v>
          </cell>
          <cell r="W22">
            <v>81.950199999999995</v>
          </cell>
          <cell r="X22">
            <v>100</v>
          </cell>
          <cell r="Y22">
            <v>9.2587327425680481</v>
          </cell>
          <cell r="Z22">
            <v>3.1574663637184535</v>
          </cell>
          <cell r="AD22">
            <v>0</v>
          </cell>
          <cell r="AE22">
            <v>89.255399999999995</v>
          </cell>
          <cell r="AF22">
            <v>82.89</v>
          </cell>
          <cell r="AG22">
            <v>79.959199999999996</v>
          </cell>
          <cell r="AH22">
            <v>107.28400000000001</v>
          </cell>
          <cell r="AI22">
            <v>0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3867.482</v>
          </cell>
          <cell r="D23">
            <v>4078.33</v>
          </cell>
          <cell r="E23">
            <v>4394.1480000000001</v>
          </cell>
          <cell r="F23">
            <v>3348.4769999999999</v>
          </cell>
          <cell r="G23">
            <v>0</v>
          </cell>
          <cell r="H23">
            <v>1</v>
          </cell>
          <cell r="I23">
            <v>50</v>
          </cell>
          <cell r="J23">
            <v>4580.3540000000003</v>
          </cell>
          <cell r="K23">
            <v>-186.20600000000013</v>
          </cell>
          <cell r="L23">
            <v>2000</v>
          </cell>
          <cell r="M23">
            <v>2300</v>
          </cell>
          <cell r="V23">
            <v>1000</v>
          </cell>
          <cell r="W23">
            <v>878.82960000000003</v>
          </cell>
          <cell r="X23">
            <v>1700</v>
          </cell>
          <cell r="Y23">
            <v>11.775294095692724</v>
          </cell>
          <cell r="Z23">
            <v>3.8101550061581899</v>
          </cell>
          <cell r="AD23">
            <v>0</v>
          </cell>
          <cell r="AE23">
            <v>868.93700000000013</v>
          </cell>
          <cell r="AF23">
            <v>890.58140000000003</v>
          </cell>
          <cell r="AG23">
            <v>845.43700000000013</v>
          </cell>
          <cell r="AH23">
            <v>1013.0119999999999</v>
          </cell>
          <cell r="AI23" t="str">
            <v>мартяб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434.37599999999998</v>
          </cell>
          <cell r="D24">
            <v>83.691000000000003</v>
          </cell>
          <cell r="E24">
            <v>356.702</v>
          </cell>
          <cell r="F24">
            <v>153.35400000000001</v>
          </cell>
          <cell r="G24">
            <v>0</v>
          </cell>
          <cell r="H24">
            <v>1</v>
          </cell>
          <cell r="I24">
            <v>50</v>
          </cell>
          <cell r="J24">
            <v>352.00599999999997</v>
          </cell>
          <cell r="K24">
            <v>4.6960000000000264</v>
          </cell>
          <cell r="L24">
            <v>50</v>
          </cell>
          <cell r="M24">
            <v>80</v>
          </cell>
          <cell r="V24">
            <v>250</v>
          </cell>
          <cell r="W24">
            <v>71.340400000000002</v>
          </cell>
          <cell r="X24">
            <v>100</v>
          </cell>
          <cell r="Y24">
            <v>8.8779148981502765</v>
          </cell>
          <cell r="Z24">
            <v>2.1496094779395687</v>
          </cell>
          <cell r="AD24">
            <v>0</v>
          </cell>
          <cell r="AE24">
            <v>68.287400000000005</v>
          </cell>
          <cell r="AF24">
            <v>66.926000000000002</v>
          </cell>
          <cell r="AG24">
            <v>52.078599999999994</v>
          </cell>
          <cell r="AH24">
            <v>121.309</v>
          </cell>
          <cell r="AI24">
            <v>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590.30499999999995</v>
          </cell>
          <cell r="D25">
            <v>1285.0630000000001</v>
          </cell>
          <cell r="E25">
            <v>994.12199999999996</v>
          </cell>
          <cell r="F25">
            <v>819.58399999999995</v>
          </cell>
          <cell r="G25">
            <v>0</v>
          </cell>
          <cell r="H25">
            <v>1</v>
          </cell>
          <cell r="I25">
            <v>60</v>
          </cell>
          <cell r="J25">
            <v>1051.0119999999999</v>
          </cell>
          <cell r="K25">
            <v>-56.889999999999986</v>
          </cell>
          <cell r="L25">
            <v>100</v>
          </cell>
          <cell r="M25">
            <v>250</v>
          </cell>
          <cell r="V25">
            <v>300</v>
          </cell>
          <cell r="W25">
            <v>198.8244</v>
          </cell>
          <cell r="X25">
            <v>300</v>
          </cell>
          <cell r="Y25">
            <v>8.9002355847672607</v>
          </cell>
          <cell r="Z25">
            <v>4.1221499976864004</v>
          </cell>
          <cell r="AD25">
            <v>0</v>
          </cell>
          <cell r="AE25">
            <v>181.59399999999999</v>
          </cell>
          <cell r="AF25">
            <v>198.59719999999999</v>
          </cell>
          <cell r="AG25">
            <v>176.4058</v>
          </cell>
          <cell r="AH25">
            <v>262.14100000000002</v>
          </cell>
          <cell r="AI25">
            <v>0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491.92700000000002</v>
          </cell>
          <cell r="D26">
            <v>453.37799999999999</v>
          </cell>
          <cell r="E26">
            <v>571.06399999999996</v>
          </cell>
          <cell r="F26">
            <v>361.875</v>
          </cell>
          <cell r="G26">
            <v>0</v>
          </cell>
          <cell r="H26">
            <v>1</v>
          </cell>
          <cell r="I26">
            <v>50</v>
          </cell>
          <cell r="J26">
            <v>555.48299999999995</v>
          </cell>
          <cell r="K26">
            <v>15.581000000000017</v>
          </cell>
          <cell r="L26">
            <v>250</v>
          </cell>
          <cell r="M26">
            <v>150</v>
          </cell>
          <cell r="V26">
            <v>100</v>
          </cell>
          <cell r="W26">
            <v>114.21279999999999</v>
          </cell>
          <cell r="X26">
            <v>150</v>
          </cell>
          <cell r="Y26">
            <v>8.8595586484176909</v>
          </cell>
          <cell r="Z26">
            <v>3.1684277068769879</v>
          </cell>
          <cell r="AD26">
            <v>0</v>
          </cell>
          <cell r="AE26">
            <v>113.7906</v>
          </cell>
          <cell r="AF26">
            <v>114.17819999999999</v>
          </cell>
          <cell r="AG26">
            <v>108.58160000000001</v>
          </cell>
          <cell r="AH26">
            <v>142.93600000000001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186.608</v>
          </cell>
          <cell r="D27">
            <v>162.82499999999999</v>
          </cell>
          <cell r="E27">
            <v>169.482</v>
          </cell>
          <cell r="F27">
            <v>176.47</v>
          </cell>
          <cell r="G27">
            <v>0</v>
          </cell>
          <cell r="H27">
            <v>1</v>
          </cell>
          <cell r="I27">
            <v>60</v>
          </cell>
          <cell r="J27">
            <v>163.375</v>
          </cell>
          <cell r="K27">
            <v>6.1069999999999993</v>
          </cell>
          <cell r="L27">
            <v>50</v>
          </cell>
          <cell r="M27">
            <v>50</v>
          </cell>
          <cell r="W27">
            <v>33.8964</v>
          </cell>
          <cell r="X27">
            <v>20</v>
          </cell>
          <cell r="Y27">
            <v>8.7463565452378429</v>
          </cell>
          <cell r="Z27">
            <v>5.2061575860563361</v>
          </cell>
          <cell r="AD27">
            <v>0</v>
          </cell>
          <cell r="AE27">
            <v>47.7166</v>
          </cell>
          <cell r="AF27">
            <v>39.4818</v>
          </cell>
          <cell r="AG27">
            <v>36.874600000000001</v>
          </cell>
          <cell r="AH27">
            <v>36.665999999999997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160.03100000000001</v>
          </cell>
          <cell r="D28">
            <v>158.87899999999999</v>
          </cell>
          <cell r="E28">
            <v>168.071</v>
          </cell>
          <cell r="F28">
            <v>146.37299999999999</v>
          </cell>
          <cell r="G28">
            <v>0</v>
          </cell>
          <cell r="H28">
            <v>1</v>
          </cell>
          <cell r="I28">
            <v>60</v>
          </cell>
          <cell r="J28">
            <v>163.767</v>
          </cell>
          <cell r="K28">
            <v>4.304000000000002</v>
          </cell>
          <cell r="L28">
            <v>90</v>
          </cell>
          <cell r="M28">
            <v>50</v>
          </cell>
          <cell r="W28">
            <v>33.614199999999997</v>
          </cell>
          <cell r="X28">
            <v>30</v>
          </cell>
          <cell r="Y28">
            <v>9.4118854531715765</v>
          </cell>
          <cell r="Z28">
            <v>4.3544989914976409</v>
          </cell>
          <cell r="AD28">
            <v>0</v>
          </cell>
          <cell r="AE28">
            <v>37.3384</v>
          </cell>
          <cell r="AF28">
            <v>34.625399999999999</v>
          </cell>
          <cell r="AG28">
            <v>36.417200000000001</v>
          </cell>
          <cell r="AH28">
            <v>33.631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410.53800000000001</v>
          </cell>
          <cell r="D29">
            <v>410.16399999999999</v>
          </cell>
          <cell r="E29">
            <v>415.37900000000002</v>
          </cell>
          <cell r="F29">
            <v>398.34100000000001</v>
          </cell>
          <cell r="G29">
            <v>0</v>
          </cell>
          <cell r="H29">
            <v>1</v>
          </cell>
          <cell r="I29">
            <v>60</v>
          </cell>
          <cell r="J29">
            <v>400.87400000000002</v>
          </cell>
          <cell r="K29">
            <v>14.504999999999995</v>
          </cell>
          <cell r="L29">
            <v>160</v>
          </cell>
          <cell r="M29">
            <v>120</v>
          </cell>
          <cell r="W29">
            <v>83.075800000000001</v>
          </cell>
          <cell r="X29">
            <v>80</v>
          </cell>
          <cell r="Y29">
            <v>9.1283021048247512</v>
          </cell>
          <cell r="Z29">
            <v>4.7949101904525744</v>
          </cell>
          <cell r="AD29">
            <v>0</v>
          </cell>
          <cell r="AE29">
            <v>104.69000000000001</v>
          </cell>
          <cell r="AF29">
            <v>84.138000000000005</v>
          </cell>
          <cell r="AG29">
            <v>91.228200000000001</v>
          </cell>
          <cell r="AH29">
            <v>81.84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111.226</v>
          </cell>
          <cell r="D30">
            <v>114.46599999999999</v>
          </cell>
          <cell r="E30">
            <v>111.754</v>
          </cell>
          <cell r="F30">
            <v>111.19799999999999</v>
          </cell>
          <cell r="G30">
            <v>0</v>
          </cell>
          <cell r="H30">
            <v>1</v>
          </cell>
          <cell r="I30">
            <v>30</v>
          </cell>
          <cell r="J30">
            <v>111.55</v>
          </cell>
          <cell r="K30">
            <v>0.20400000000000773</v>
          </cell>
          <cell r="L30">
            <v>30</v>
          </cell>
          <cell r="M30">
            <v>20</v>
          </cell>
          <cell r="V30">
            <v>10</v>
          </cell>
          <cell r="W30">
            <v>22.3508</v>
          </cell>
          <cell r="X30">
            <v>10</v>
          </cell>
          <cell r="Y30">
            <v>8.107002881328631</v>
          </cell>
          <cell r="Z30">
            <v>4.9751239329241006</v>
          </cell>
          <cell r="AD30">
            <v>0</v>
          </cell>
          <cell r="AE30">
            <v>26.906799999999997</v>
          </cell>
          <cell r="AF30">
            <v>27.638799999999996</v>
          </cell>
          <cell r="AG30">
            <v>25.5002</v>
          </cell>
          <cell r="AH30">
            <v>20.82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114.015</v>
          </cell>
          <cell r="D31">
            <v>382.31099999999998</v>
          </cell>
          <cell r="E31">
            <v>100.08</v>
          </cell>
          <cell r="F31">
            <v>55.061</v>
          </cell>
          <cell r="G31" t="str">
            <v>н</v>
          </cell>
          <cell r="H31">
            <v>1</v>
          </cell>
          <cell r="I31">
            <v>30</v>
          </cell>
          <cell r="J31">
            <v>127.57299999999999</v>
          </cell>
          <cell r="K31">
            <v>-27.492999999999995</v>
          </cell>
          <cell r="L31">
            <v>20</v>
          </cell>
          <cell r="M31">
            <v>20</v>
          </cell>
          <cell r="V31">
            <v>30</v>
          </cell>
          <cell r="W31">
            <v>20.015999999999998</v>
          </cell>
          <cell r="X31">
            <v>30</v>
          </cell>
          <cell r="Y31">
            <v>7.7468525179856123</v>
          </cell>
          <cell r="Z31">
            <v>2.7508493205435656</v>
          </cell>
          <cell r="AD31">
            <v>0</v>
          </cell>
          <cell r="AE31">
            <v>23.135400000000001</v>
          </cell>
          <cell r="AF31">
            <v>27.1676</v>
          </cell>
          <cell r="AG31">
            <v>15.894200000000001</v>
          </cell>
          <cell r="AH31">
            <v>5.44</v>
          </cell>
          <cell r="AI31" t="str">
            <v>увел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664.13699999999994</v>
          </cell>
          <cell r="D32">
            <v>1010.183</v>
          </cell>
          <cell r="E32">
            <v>968.31799999999998</v>
          </cell>
          <cell r="F32">
            <v>670.71900000000005</v>
          </cell>
          <cell r="G32">
            <v>0</v>
          </cell>
          <cell r="H32">
            <v>1</v>
          </cell>
          <cell r="I32">
            <v>30</v>
          </cell>
          <cell r="J32">
            <v>1001.663</v>
          </cell>
          <cell r="K32">
            <v>-33.345000000000027</v>
          </cell>
          <cell r="L32">
            <v>300</v>
          </cell>
          <cell r="M32">
            <v>200</v>
          </cell>
          <cell r="V32">
            <v>100</v>
          </cell>
          <cell r="W32">
            <v>193.6636</v>
          </cell>
          <cell r="X32">
            <v>200</v>
          </cell>
          <cell r="Y32">
            <v>7.5941942626285996</v>
          </cell>
          <cell r="Z32">
            <v>3.463319901106868</v>
          </cell>
          <cell r="AD32">
            <v>0</v>
          </cell>
          <cell r="AE32">
            <v>223.13820000000001</v>
          </cell>
          <cell r="AF32">
            <v>196.8886</v>
          </cell>
          <cell r="AG32">
            <v>197.6454</v>
          </cell>
          <cell r="AH32">
            <v>199.84299999999999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42.320999999999998</v>
          </cell>
          <cell r="D33">
            <v>122.79600000000001</v>
          </cell>
          <cell r="E33">
            <v>54.808</v>
          </cell>
          <cell r="F33">
            <v>104.58799999999999</v>
          </cell>
          <cell r="G33">
            <v>0</v>
          </cell>
          <cell r="H33">
            <v>1</v>
          </cell>
          <cell r="I33">
            <v>40</v>
          </cell>
          <cell r="J33">
            <v>73.915000000000006</v>
          </cell>
          <cell r="K33">
            <v>-19.107000000000006</v>
          </cell>
          <cell r="L33">
            <v>0</v>
          </cell>
          <cell r="M33">
            <v>30</v>
          </cell>
          <cell r="W33">
            <v>10.961600000000001</v>
          </cell>
          <cell r="Y33">
            <v>12.278134578893591</v>
          </cell>
          <cell r="Z33">
            <v>9.5413078382717842</v>
          </cell>
          <cell r="AD33">
            <v>0</v>
          </cell>
          <cell r="AE33">
            <v>8.6257999999999999</v>
          </cell>
          <cell r="AF33">
            <v>10.2348</v>
          </cell>
          <cell r="AG33">
            <v>15.1106</v>
          </cell>
          <cell r="AH33">
            <v>22.128</v>
          </cell>
          <cell r="AI33">
            <v>0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109.78700000000001</v>
          </cell>
          <cell r="D34">
            <v>60.530999999999999</v>
          </cell>
          <cell r="E34">
            <v>112.56399999999999</v>
          </cell>
          <cell r="F34">
            <v>51.259</v>
          </cell>
          <cell r="G34" t="str">
            <v>н</v>
          </cell>
          <cell r="H34">
            <v>1</v>
          </cell>
          <cell r="I34">
            <v>35</v>
          </cell>
          <cell r="J34">
            <v>150.30000000000001</v>
          </cell>
          <cell r="K34">
            <v>-37.736000000000018</v>
          </cell>
          <cell r="L34">
            <v>80</v>
          </cell>
          <cell r="M34">
            <v>40</v>
          </cell>
          <cell r="W34">
            <v>22.512799999999999</v>
          </cell>
          <cell r="X34">
            <v>30</v>
          </cell>
          <cell r="Y34">
            <v>8.9397587150421103</v>
          </cell>
          <cell r="Z34">
            <v>2.2768824846309657</v>
          </cell>
          <cell r="AD34">
            <v>0</v>
          </cell>
          <cell r="AE34">
            <v>19.5198</v>
          </cell>
          <cell r="AF34">
            <v>19.4924</v>
          </cell>
          <cell r="AG34">
            <v>21.780799999999999</v>
          </cell>
          <cell r="AH34">
            <v>39.276000000000003</v>
          </cell>
          <cell r="AI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84.638999999999996</v>
          </cell>
          <cell r="D35">
            <v>73.686000000000007</v>
          </cell>
          <cell r="E35">
            <v>51.106000000000002</v>
          </cell>
          <cell r="F35">
            <v>104.529</v>
          </cell>
          <cell r="G35">
            <v>0</v>
          </cell>
          <cell r="H35">
            <v>1</v>
          </cell>
          <cell r="I35">
            <v>30</v>
          </cell>
          <cell r="J35">
            <v>125.819</v>
          </cell>
          <cell r="K35">
            <v>-74.712999999999994</v>
          </cell>
          <cell r="L35">
            <v>0</v>
          </cell>
          <cell r="M35">
            <v>10</v>
          </cell>
          <cell r="W35">
            <v>10.2212</v>
          </cell>
          <cell r="Y35">
            <v>11.205044417485228</v>
          </cell>
          <cell r="Z35">
            <v>10.226685712049466</v>
          </cell>
          <cell r="AD35">
            <v>0</v>
          </cell>
          <cell r="AE35">
            <v>14.315000000000001</v>
          </cell>
          <cell r="AF35">
            <v>11.029</v>
          </cell>
          <cell r="AG35">
            <v>13.180199999999999</v>
          </cell>
          <cell r="AH35">
            <v>8.07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28.96</v>
          </cell>
          <cell r="D36">
            <v>23.256</v>
          </cell>
          <cell r="E36">
            <v>18.085000000000001</v>
          </cell>
          <cell r="F36">
            <v>33.225000000000001</v>
          </cell>
          <cell r="G36" t="str">
            <v>н</v>
          </cell>
          <cell r="H36">
            <v>1</v>
          </cell>
          <cell r="I36">
            <v>45</v>
          </cell>
          <cell r="J36">
            <v>43.8</v>
          </cell>
          <cell r="K36">
            <v>-25.714999999999996</v>
          </cell>
          <cell r="L36">
            <v>0</v>
          </cell>
          <cell r="M36">
            <v>10</v>
          </cell>
          <cell r="W36">
            <v>3.617</v>
          </cell>
          <cell r="Y36">
            <v>11.950511473596904</v>
          </cell>
          <cell r="Z36">
            <v>9.1857893281725183</v>
          </cell>
          <cell r="AD36">
            <v>0</v>
          </cell>
          <cell r="AE36">
            <v>8.2938000000000009</v>
          </cell>
          <cell r="AF36">
            <v>7.0842000000000001</v>
          </cell>
          <cell r="AG36">
            <v>5.2548000000000004</v>
          </cell>
          <cell r="AH36">
            <v>3.6240000000000001</v>
          </cell>
          <cell r="AI36">
            <v>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24.998999999999999</v>
          </cell>
          <cell r="D37">
            <v>2.8719999999999999</v>
          </cell>
          <cell r="E37">
            <v>14.032</v>
          </cell>
          <cell r="F37">
            <v>11.678000000000001</v>
          </cell>
          <cell r="G37" t="str">
            <v>н</v>
          </cell>
          <cell r="H37">
            <v>1</v>
          </cell>
          <cell r="I37">
            <v>45</v>
          </cell>
          <cell r="J37">
            <v>47.9</v>
          </cell>
          <cell r="K37">
            <v>-33.867999999999995</v>
          </cell>
          <cell r="L37">
            <v>30</v>
          </cell>
          <cell r="M37">
            <v>20</v>
          </cell>
          <cell r="W37">
            <v>2.8064</v>
          </cell>
          <cell r="Y37">
            <v>21.977622576966933</v>
          </cell>
          <cell r="Z37">
            <v>4.1612029646522242</v>
          </cell>
          <cell r="AD37">
            <v>0</v>
          </cell>
          <cell r="AE37">
            <v>9.4754000000000005</v>
          </cell>
          <cell r="AF37">
            <v>9.1864000000000008</v>
          </cell>
          <cell r="AG37">
            <v>6.3945999999999996</v>
          </cell>
          <cell r="AH37">
            <v>2.1539999999999999</v>
          </cell>
          <cell r="AI37" t="str">
            <v>склад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74.489999999999995</v>
          </cell>
          <cell r="D38">
            <v>19.843</v>
          </cell>
          <cell r="E38">
            <v>44.59</v>
          </cell>
          <cell r="F38">
            <v>44.468000000000004</v>
          </cell>
          <cell r="G38" t="str">
            <v>н</v>
          </cell>
          <cell r="H38">
            <v>1</v>
          </cell>
          <cell r="I38">
            <v>45</v>
          </cell>
          <cell r="J38">
            <v>74.105000000000004</v>
          </cell>
          <cell r="K38">
            <v>-29.515000000000001</v>
          </cell>
          <cell r="L38">
            <v>10</v>
          </cell>
          <cell r="M38">
            <v>0</v>
          </cell>
          <cell r="V38">
            <v>20</v>
          </cell>
          <cell r="W38">
            <v>8.918000000000001</v>
          </cell>
          <cell r="X38">
            <v>10</v>
          </cell>
          <cell r="Y38">
            <v>9.4716304104059201</v>
          </cell>
          <cell r="Z38">
            <v>4.9863198026463333</v>
          </cell>
          <cell r="AD38">
            <v>0</v>
          </cell>
          <cell r="AE38">
            <v>5.8235999999999999</v>
          </cell>
          <cell r="AF38">
            <v>9.2989999999999995</v>
          </cell>
          <cell r="AG38">
            <v>7.0609999999999999</v>
          </cell>
          <cell r="AH38">
            <v>11.83</v>
          </cell>
          <cell r="AI38" t="str">
            <v>склад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1822</v>
          </cell>
          <cell r="D39">
            <v>38</v>
          </cell>
          <cell r="E39">
            <v>916</v>
          </cell>
          <cell r="F39">
            <v>910</v>
          </cell>
          <cell r="G39" t="str">
            <v>бнмарт</v>
          </cell>
          <cell r="H39">
            <v>0.35</v>
          </cell>
          <cell r="I39">
            <v>40</v>
          </cell>
          <cell r="J39">
            <v>938</v>
          </cell>
          <cell r="K39">
            <v>-22</v>
          </cell>
          <cell r="L39">
            <v>300</v>
          </cell>
          <cell r="M39">
            <v>300</v>
          </cell>
          <cell r="V39">
            <v>500</v>
          </cell>
          <cell r="W39">
            <v>183.2</v>
          </cell>
          <cell r="X39">
            <v>800</v>
          </cell>
          <cell r="Y39">
            <v>15.338427947598253</v>
          </cell>
          <cell r="Z39">
            <v>4.9672489082969431</v>
          </cell>
          <cell r="AD39">
            <v>0</v>
          </cell>
          <cell r="AE39">
            <v>267.60000000000002</v>
          </cell>
          <cell r="AF39">
            <v>194.2</v>
          </cell>
          <cell r="AG39">
            <v>177.4</v>
          </cell>
          <cell r="AH39">
            <v>185</v>
          </cell>
          <cell r="AI39" t="str">
            <v>мартяб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2284</v>
          </cell>
          <cell r="D40">
            <v>3753</v>
          </cell>
          <cell r="E40">
            <v>3901</v>
          </cell>
          <cell r="F40">
            <v>2063</v>
          </cell>
          <cell r="G40">
            <v>0</v>
          </cell>
          <cell r="H40">
            <v>0.4</v>
          </cell>
          <cell r="I40">
            <v>40</v>
          </cell>
          <cell r="J40">
            <v>3978</v>
          </cell>
          <cell r="K40">
            <v>-77</v>
          </cell>
          <cell r="L40">
            <v>700</v>
          </cell>
          <cell r="M40">
            <v>600</v>
          </cell>
          <cell r="T40">
            <v>594</v>
          </cell>
          <cell r="V40">
            <v>500</v>
          </cell>
          <cell r="W40">
            <v>519.79999999999995</v>
          </cell>
          <cell r="X40">
            <v>700</v>
          </cell>
          <cell r="Y40">
            <v>8.7783762985763758</v>
          </cell>
          <cell r="Z40">
            <v>3.9688341669873033</v>
          </cell>
          <cell r="AD40">
            <v>1302</v>
          </cell>
          <cell r="AE40">
            <v>578.4</v>
          </cell>
          <cell r="AF40">
            <v>520.6</v>
          </cell>
          <cell r="AG40">
            <v>494</v>
          </cell>
          <cell r="AH40">
            <v>602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4567</v>
          </cell>
          <cell r="D41">
            <v>5505</v>
          </cell>
          <cell r="E41">
            <v>6057</v>
          </cell>
          <cell r="F41">
            <v>3935</v>
          </cell>
          <cell r="G41">
            <v>0</v>
          </cell>
          <cell r="H41">
            <v>0.45</v>
          </cell>
          <cell r="I41">
            <v>45</v>
          </cell>
          <cell r="J41">
            <v>6131</v>
          </cell>
          <cell r="K41">
            <v>-74</v>
          </cell>
          <cell r="L41">
            <v>700</v>
          </cell>
          <cell r="M41">
            <v>700</v>
          </cell>
          <cell r="T41">
            <v>1620</v>
          </cell>
          <cell r="V41">
            <v>1300</v>
          </cell>
          <cell r="W41">
            <v>887.4</v>
          </cell>
          <cell r="X41">
            <v>1200</v>
          </cell>
          <cell r="Y41">
            <v>8.8291638494478253</v>
          </cell>
          <cell r="Z41">
            <v>4.4343024566148301</v>
          </cell>
          <cell r="AD41">
            <v>1620</v>
          </cell>
          <cell r="AE41">
            <v>923</v>
          </cell>
          <cell r="AF41">
            <v>1013</v>
          </cell>
          <cell r="AG41">
            <v>948.2</v>
          </cell>
          <cell r="AH41">
            <v>970</v>
          </cell>
          <cell r="AI41" t="str">
            <v>оконч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373.524</v>
          </cell>
          <cell r="D42">
            <v>607</v>
          </cell>
          <cell r="E42">
            <v>528.40599999999995</v>
          </cell>
          <cell r="F42">
            <v>400.26600000000002</v>
          </cell>
          <cell r="G42">
            <v>0</v>
          </cell>
          <cell r="H42">
            <v>1</v>
          </cell>
          <cell r="I42">
            <v>40</v>
          </cell>
          <cell r="J42">
            <v>541.32500000000005</v>
          </cell>
          <cell r="K42">
            <v>-12.919000000000096</v>
          </cell>
          <cell r="L42">
            <v>220</v>
          </cell>
          <cell r="M42">
            <v>120</v>
          </cell>
          <cell r="V42">
            <v>50</v>
          </cell>
          <cell r="W42">
            <v>105.68119999999999</v>
          </cell>
          <cell r="X42">
            <v>150</v>
          </cell>
          <cell r="Y42">
            <v>8.8971926889550854</v>
          </cell>
          <cell r="Z42">
            <v>3.7874853805596458</v>
          </cell>
          <cell r="AD42">
            <v>0</v>
          </cell>
          <cell r="AE42">
            <v>110.4432</v>
          </cell>
          <cell r="AF42">
            <v>90.7714</v>
          </cell>
          <cell r="AG42">
            <v>109.0848</v>
          </cell>
          <cell r="AH42">
            <v>145.56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2767</v>
          </cell>
          <cell r="D43">
            <v>27</v>
          </cell>
          <cell r="E43">
            <v>663</v>
          </cell>
          <cell r="F43">
            <v>2110</v>
          </cell>
          <cell r="G43">
            <v>0</v>
          </cell>
          <cell r="H43">
            <v>0.1</v>
          </cell>
          <cell r="I43">
            <v>730</v>
          </cell>
          <cell r="J43">
            <v>684</v>
          </cell>
          <cell r="K43">
            <v>-21</v>
          </cell>
          <cell r="L43">
            <v>0</v>
          </cell>
          <cell r="M43">
            <v>0</v>
          </cell>
          <cell r="W43">
            <v>132.6</v>
          </cell>
          <cell r="Y43">
            <v>15.912518853695325</v>
          </cell>
          <cell r="Z43">
            <v>15.912518853695325</v>
          </cell>
          <cell r="AD43">
            <v>0</v>
          </cell>
          <cell r="AE43">
            <v>144.19999999999999</v>
          </cell>
          <cell r="AF43">
            <v>107.8</v>
          </cell>
          <cell r="AG43">
            <v>105.8</v>
          </cell>
          <cell r="AH43">
            <v>161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974.46600000000001</v>
          </cell>
          <cell r="D44">
            <v>955</v>
          </cell>
          <cell r="E44">
            <v>1036</v>
          </cell>
          <cell r="F44">
            <v>855.46600000000001</v>
          </cell>
          <cell r="G44">
            <v>0</v>
          </cell>
          <cell r="H44">
            <v>0.35</v>
          </cell>
          <cell r="I44">
            <v>40</v>
          </cell>
          <cell r="J44">
            <v>1087</v>
          </cell>
          <cell r="K44">
            <v>-51</v>
          </cell>
          <cell r="L44">
            <v>300</v>
          </cell>
          <cell r="M44">
            <v>200</v>
          </cell>
          <cell r="V44">
            <v>200</v>
          </cell>
          <cell r="W44">
            <v>207.2</v>
          </cell>
          <cell r="X44">
            <v>300</v>
          </cell>
          <cell r="Y44">
            <v>8.9549517374517382</v>
          </cell>
          <cell r="Z44">
            <v>4.1286969111969114</v>
          </cell>
          <cell r="AD44">
            <v>0</v>
          </cell>
          <cell r="AE44">
            <v>231.8</v>
          </cell>
          <cell r="AF44">
            <v>213.2</v>
          </cell>
          <cell r="AG44">
            <v>201.8</v>
          </cell>
          <cell r="AH44">
            <v>247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231.66499999999999</v>
          </cell>
          <cell r="D45">
            <v>240.33600000000001</v>
          </cell>
          <cell r="E45">
            <v>273.59199999999998</v>
          </cell>
          <cell r="F45">
            <v>188.256</v>
          </cell>
          <cell r="G45">
            <v>0</v>
          </cell>
          <cell r="H45">
            <v>1</v>
          </cell>
          <cell r="I45">
            <v>40</v>
          </cell>
          <cell r="J45">
            <v>279.03199999999998</v>
          </cell>
          <cell r="K45">
            <v>-5.4399999999999977</v>
          </cell>
          <cell r="L45">
            <v>150</v>
          </cell>
          <cell r="M45">
            <v>60</v>
          </cell>
          <cell r="V45">
            <v>20</v>
          </cell>
          <cell r="W45">
            <v>54.718399999999995</v>
          </cell>
          <cell r="X45">
            <v>70</v>
          </cell>
          <cell r="Y45">
            <v>8.9230679259627479</v>
          </cell>
          <cell r="Z45">
            <v>3.4404514751893331</v>
          </cell>
          <cell r="AD45">
            <v>0</v>
          </cell>
          <cell r="AE45">
            <v>57.785600000000002</v>
          </cell>
          <cell r="AF45">
            <v>49.640599999999999</v>
          </cell>
          <cell r="AG45">
            <v>57.969799999999999</v>
          </cell>
          <cell r="AH45">
            <v>51.633000000000003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1385</v>
          </cell>
          <cell r="D46">
            <v>1367</v>
          </cell>
          <cell r="E46">
            <v>1256</v>
          </cell>
          <cell r="F46">
            <v>1418</v>
          </cell>
          <cell r="G46">
            <v>0</v>
          </cell>
          <cell r="H46">
            <v>0.4</v>
          </cell>
          <cell r="I46">
            <v>35</v>
          </cell>
          <cell r="J46">
            <v>1353</v>
          </cell>
          <cell r="K46">
            <v>-97</v>
          </cell>
          <cell r="L46">
            <v>300</v>
          </cell>
          <cell r="M46">
            <v>300</v>
          </cell>
          <cell r="W46">
            <v>251.2</v>
          </cell>
          <cell r="X46">
            <v>200</v>
          </cell>
          <cell r="Y46">
            <v>8.8296178343949041</v>
          </cell>
          <cell r="Z46">
            <v>5.6449044585987265</v>
          </cell>
          <cell r="AD46">
            <v>0</v>
          </cell>
          <cell r="AE46">
            <v>284</v>
          </cell>
          <cell r="AF46">
            <v>299.39999999999998</v>
          </cell>
          <cell r="AG46">
            <v>286.60000000000002</v>
          </cell>
          <cell r="AH46">
            <v>309</v>
          </cell>
          <cell r="AI46">
            <v>0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2157</v>
          </cell>
          <cell r="D47">
            <v>4139</v>
          </cell>
          <cell r="E47">
            <v>2419</v>
          </cell>
          <cell r="F47">
            <v>2357</v>
          </cell>
          <cell r="G47" t="str">
            <v>оконч</v>
          </cell>
          <cell r="H47">
            <v>0.4</v>
          </cell>
          <cell r="I47">
            <v>40</v>
          </cell>
          <cell r="J47">
            <v>2044</v>
          </cell>
          <cell r="K47">
            <v>375</v>
          </cell>
          <cell r="L47">
            <v>500</v>
          </cell>
          <cell r="M47">
            <v>500</v>
          </cell>
          <cell r="W47">
            <v>483.8</v>
          </cell>
          <cell r="X47">
            <v>300</v>
          </cell>
          <cell r="Y47">
            <v>7.5589086399338568</v>
          </cell>
          <cell r="Z47">
            <v>4.8718478710210826</v>
          </cell>
          <cell r="AD47">
            <v>0</v>
          </cell>
          <cell r="AE47">
            <v>559.4</v>
          </cell>
          <cell r="AF47">
            <v>567.6</v>
          </cell>
          <cell r="AG47">
            <v>501</v>
          </cell>
          <cell r="AH47">
            <v>437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126.69</v>
          </cell>
          <cell r="D48">
            <v>25.338999999999999</v>
          </cell>
          <cell r="E48">
            <v>102.456</v>
          </cell>
          <cell r="F48">
            <v>48.103000000000002</v>
          </cell>
          <cell r="G48" t="str">
            <v>лид, я</v>
          </cell>
          <cell r="H48">
            <v>1</v>
          </cell>
          <cell r="I48">
            <v>40</v>
          </cell>
          <cell r="J48">
            <v>99.578999999999994</v>
          </cell>
          <cell r="K48">
            <v>2.8770000000000095</v>
          </cell>
          <cell r="L48">
            <v>70</v>
          </cell>
          <cell r="M48">
            <v>30</v>
          </cell>
          <cell r="W48">
            <v>20.491199999999999</v>
          </cell>
          <cell r="X48">
            <v>30</v>
          </cell>
          <cell r="Y48">
            <v>8.6916822831264167</v>
          </cell>
          <cell r="Z48">
            <v>2.3474955102678225</v>
          </cell>
          <cell r="AD48">
            <v>0</v>
          </cell>
          <cell r="AE48">
            <v>20.1188</v>
          </cell>
          <cell r="AF48">
            <v>17.628</v>
          </cell>
          <cell r="AG48">
            <v>20.6464</v>
          </cell>
          <cell r="AH48">
            <v>18.375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295.60700000000003</v>
          </cell>
          <cell r="D49">
            <v>210.791</v>
          </cell>
          <cell r="E49">
            <v>247.54499999999999</v>
          </cell>
          <cell r="F49">
            <v>246.435</v>
          </cell>
          <cell r="G49" t="str">
            <v>оконч</v>
          </cell>
          <cell r="H49">
            <v>1</v>
          </cell>
          <cell r="I49">
            <v>40</v>
          </cell>
          <cell r="J49">
            <v>259.149</v>
          </cell>
          <cell r="K49">
            <v>-11.604000000000013</v>
          </cell>
          <cell r="L49">
            <v>120</v>
          </cell>
          <cell r="M49">
            <v>50</v>
          </cell>
          <cell r="W49">
            <v>49.509</v>
          </cell>
          <cell r="X49">
            <v>20</v>
          </cell>
          <cell r="Y49">
            <v>8.8152659112484599</v>
          </cell>
          <cell r="Z49">
            <v>4.9775798339695809</v>
          </cell>
          <cell r="AD49">
            <v>0</v>
          </cell>
          <cell r="AE49">
            <v>64.356999999999999</v>
          </cell>
          <cell r="AF49">
            <v>41.809199999999997</v>
          </cell>
          <cell r="AG49">
            <v>54.758600000000001</v>
          </cell>
          <cell r="AH49">
            <v>45.607999999999997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1069</v>
          </cell>
          <cell r="D50">
            <v>736</v>
          </cell>
          <cell r="E50">
            <v>1013</v>
          </cell>
          <cell r="F50">
            <v>770</v>
          </cell>
          <cell r="G50" t="str">
            <v>лид, я</v>
          </cell>
          <cell r="H50">
            <v>0.35</v>
          </cell>
          <cell r="I50">
            <v>40</v>
          </cell>
          <cell r="J50">
            <v>1031</v>
          </cell>
          <cell r="K50">
            <v>-18</v>
          </cell>
          <cell r="L50">
            <v>300</v>
          </cell>
          <cell r="M50">
            <v>250</v>
          </cell>
          <cell r="V50">
            <v>200</v>
          </cell>
          <cell r="W50">
            <v>202.6</v>
          </cell>
          <cell r="X50">
            <v>300</v>
          </cell>
          <cell r="Y50">
            <v>8.9832181638696937</v>
          </cell>
          <cell r="Z50">
            <v>3.800592300098717</v>
          </cell>
          <cell r="AD50">
            <v>0</v>
          </cell>
          <cell r="AE50">
            <v>246.6</v>
          </cell>
          <cell r="AF50">
            <v>219</v>
          </cell>
          <cell r="AG50">
            <v>196.4</v>
          </cell>
          <cell r="AH50">
            <v>229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1287</v>
          </cell>
          <cell r="D51">
            <v>1694</v>
          </cell>
          <cell r="E51">
            <v>1475</v>
          </cell>
          <cell r="F51">
            <v>1447</v>
          </cell>
          <cell r="G51" t="str">
            <v>неакк</v>
          </cell>
          <cell r="H51">
            <v>0.35</v>
          </cell>
          <cell r="I51">
            <v>40</v>
          </cell>
          <cell r="J51">
            <v>1532</v>
          </cell>
          <cell r="K51">
            <v>-57</v>
          </cell>
          <cell r="L51">
            <v>400</v>
          </cell>
          <cell r="M51">
            <v>300</v>
          </cell>
          <cell r="W51">
            <v>295</v>
          </cell>
          <cell r="X51">
            <v>450</v>
          </cell>
          <cell r="Y51">
            <v>8.8033898305084755</v>
          </cell>
          <cell r="Z51">
            <v>4.9050847457627116</v>
          </cell>
          <cell r="AD51">
            <v>0</v>
          </cell>
          <cell r="AE51">
            <v>355.8</v>
          </cell>
          <cell r="AF51">
            <v>323.60000000000002</v>
          </cell>
          <cell r="AG51">
            <v>310.39999999999998</v>
          </cell>
          <cell r="AH51">
            <v>282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846</v>
          </cell>
          <cell r="D52">
            <v>959</v>
          </cell>
          <cell r="E52">
            <v>912</v>
          </cell>
          <cell r="F52">
            <v>871</v>
          </cell>
          <cell r="G52">
            <v>0</v>
          </cell>
          <cell r="H52">
            <v>0.4</v>
          </cell>
          <cell r="I52">
            <v>35</v>
          </cell>
          <cell r="J52">
            <v>1001</v>
          </cell>
          <cell r="K52">
            <v>-89</v>
          </cell>
          <cell r="L52">
            <v>160</v>
          </cell>
          <cell r="M52">
            <v>180</v>
          </cell>
          <cell r="V52">
            <v>150</v>
          </cell>
          <cell r="W52">
            <v>182.4</v>
          </cell>
          <cell r="X52">
            <v>220</v>
          </cell>
          <cell r="Y52">
            <v>8.6677631578947363</v>
          </cell>
          <cell r="Z52">
            <v>4.7752192982456139</v>
          </cell>
          <cell r="AD52">
            <v>0</v>
          </cell>
          <cell r="AE52">
            <v>220</v>
          </cell>
          <cell r="AF52">
            <v>210.8</v>
          </cell>
          <cell r="AG52">
            <v>183.4</v>
          </cell>
          <cell r="AH52">
            <v>238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136.571</v>
          </cell>
          <cell r="D53">
            <v>1071.5219999999999</v>
          </cell>
          <cell r="E53">
            <v>760</v>
          </cell>
          <cell r="F53">
            <v>558</v>
          </cell>
          <cell r="G53" t="str">
            <v>оконч</v>
          </cell>
          <cell r="H53">
            <v>1</v>
          </cell>
          <cell r="I53">
            <v>50</v>
          </cell>
          <cell r="J53">
            <v>217.9</v>
          </cell>
          <cell r="K53">
            <v>542.1</v>
          </cell>
          <cell r="L53">
            <v>100</v>
          </cell>
          <cell r="M53">
            <v>220</v>
          </cell>
          <cell r="V53">
            <v>50</v>
          </cell>
          <cell r="W53">
            <v>152</v>
          </cell>
          <cell r="X53">
            <v>50</v>
          </cell>
          <cell r="Y53">
            <v>6.4342105263157894</v>
          </cell>
          <cell r="Z53">
            <v>3.6710526315789473</v>
          </cell>
          <cell r="AD53">
            <v>0</v>
          </cell>
          <cell r="AE53">
            <v>118</v>
          </cell>
          <cell r="AF53">
            <v>116.2</v>
          </cell>
          <cell r="AG53">
            <v>139.6</v>
          </cell>
          <cell r="AH53">
            <v>194</v>
          </cell>
          <cell r="AI53" t="str">
            <v>склад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545.44299999999998</v>
          </cell>
          <cell r="D54">
            <v>731.63300000000004</v>
          </cell>
          <cell r="E54">
            <v>708.23500000000001</v>
          </cell>
          <cell r="F54">
            <v>548.45699999999999</v>
          </cell>
          <cell r="G54" t="str">
            <v>н</v>
          </cell>
          <cell r="H54">
            <v>1</v>
          </cell>
          <cell r="I54">
            <v>50</v>
          </cell>
          <cell r="J54">
            <v>711.51199999999994</v>
          </cell>
          <cell r="K54">
            <v>-3.27699999999993</v>
          </cell>
          <cell r="L54">
            <v>100</v>
          </cell>
          <cell r="M54">
            <v>200</v>
          </cell>
          <cell r="V54">
            <v>250</v>
          </cell>
          <cell r="W54">
            <v>141.64699999999999</v>
          </cell>
          <cell r="X54">
            <v>200</v>
          </cell>
          <cell r="Y54">
            <v>9.1668513981941011</v>
          </cell>
          <cell r="Z54">
            <v>3.8719987009961385</v>
          </cell>
          <cell r="AD54">
            <v>0</v>
          </cell>
          <cell r="AE54">
            <v>127.4008</v>
          </cell>
          <cell r="AF54">
            <v>141.4376</v>
          </cell>
          <cell r="AG54">
            <v>128.34780000000001</v>
          </cell>
          <cell r="AH54">
            <v>167.25299999999999</v>
          </cell>
          <cell r="AI54">
            <v>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104.871</v>
          </cell>
          <cell r="D55">
            <v>7.51</v>
          </cell>
          <cell r="E55">
            <v>67.997</v>
          </cell>
          <cell r="F55">
            <v>39.878</v>
          </cell>
          <cell r="G55">
            <v>0</v>
          </cell>
          <cell r="H55">
            <v>1</v>
          </cell>
          <cell r="I55">
            <v>50</v>
          </cell>
          <cell r="J55">
            <v>74.551000000000002</v>
          </cell>
          <cell r="K55">
            <v>-6.554000000000002</v>
          </cell>
          <cell r="L55">
            <v>0</v>
          </cell>
          <cell r="M55">
            <v>0</v>
          </cell>
          <cell r="V55">
            <v>30</v>
          </cell>
          <cell r="W55">
            <v>13.599399999999999</v>
          </cell>
          <cell r="X55">
            <v>50</v>
          </cell>
          <cell r="Y55">
            <v>8.8149477182816902</v>
          </cell>
          <cell r="Z55">
            <v>2.9323352500845625</v>
          </cell>
          <cell r="AD55">
            <v>0</v>
          </cell>
          <cell r="AE55">
            <v>14.4162</v>
          </cell>
          <cell r="AF55">
            <v>13.2096</v>
          </cell>
          <cell r="AG55">
            <v>8.7116000000000007</v>
          </cell>
          <cell r="AH55">
            <v>19.933</v>
          </cell>
          <cell r="AI55">
            <v>0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3718.7280000000001</v>
          </cell>
          <cell r="D56">
            <v>1976.0139999999999</v>
          </cell>
          <cell r="E56">
            <v>3346.9119999999998</v>
          </cell>
          <cell r="F56">
            <v>2280.14</v>
          </cell>
          <cell r="G56">
            <v>0</v>
          </cell>
          <cell r="H56">
            <v>1</v>
          </cell>
          <cell r="I56">
            <v>40</v>
          </cell>
          <cell r="J56">
            <v>3338.288</v>
          </cell>
          <cell r="K56">
            <v>8.6239999999997963</v>
          </cell>
          <cell r="L56">
            <v>1200</v>
          </cell>
          <cell r="M56">
            <v>1000</v>
          </cell>
          <cell r="V56">
            <v>300</v>
          </cell>
          <cell r="W56">
            <v>669.38239999999996</v>
          </cell>
          <cell r="X56">
            <v>500</v>
          </cell>
          <cell r="Y56">
            <v>7.888077129007276</v>
          </cell>
          <cell r="Z56">
            <v>3.4063339579887373</v>
          </cell>
          <cell r="AD56">
            <v>0</v>
          </cell>
          <cell r="AE56">
            <v>646.14859999999999</v>
          </cell>
          <cell r="AF56">
            <v>709.03140000000008</v>
          </cell>
          <cell r="AG56">
            <v>724.25940000000003</v>
          </cell>
          <cell r="AH56">
            <v>699.33799999999997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2040</v>
          </cell>
          <cell r="D57">
            <v>6217</v>
          </cell>
          <cell r="E57">
            <v>5785</v>
          </cell>
          <cell r="F57">
            <v>2368</v>
          </cell>
          <cell r="G57" t="str">
            <v>оконч</v>
          </cell>
          <cell r="H57">
            <v>0.45</v>
          </cell>
          <cell r="I57">
            <v>50</v>
          </cell>
          <cell r="J57">
            <v>5888</v>
          </cell>
          <cell r="K57">
            <v>-103</v>
          </cell>
          <cell r="L57">
            <v>800</v>
          </cell>
          <cell r="M57">
            <v>800</v>
          </cell>
          <cell r="T57">
            <v>1150</v>
          </cell>
          <cell r="V57">
            <v>1000</v>
          </cell>
          <cell r="W57">
            <v>695</v>
          </cell>
          <cell r="X57">
            <v>1000</v>
          </cell>
          <cell r="Y57">
            <v>8.5870503597122294</v>
          </cell>
          <cell r="Z57">
            <v>3.4071942446043164</v>
          </cell>
          <cell r="AD57">
            <v>2310</v>
          </cell>
          <cell r="AE57">
            <v>555.4</v>
          </cell>
          <cell r="AF57">
            <v>616.6</v>
          </cell>
          <cell r="AG57">
            <v>661.6</v>
          </cell>
          <cell r="AH57">
            <v>655</v>
          </cell>
          <cell r="AI57" t="str">
            <v>оконч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2767</v>
          </cell>
          <cell r="D58">
            <v>2540</v>
          </cell>
          <cell r="E58">
            <v>3020</v>
          </cell>
          <cell r="F58">
            <v>2191</v>
          </cell>
          <cell r="G58" t="str">
            <v>акяб</v>
          </cell>
          <cell r="H58">
            <v>0.45</v>
          </cell>
          <cell r="I58">
            <v>50</v>
          </cell>
          <cell r="J58">
            <v>3128</v>
          </cell>
          <cell r="K58">
            <v>-108</v>
          </cell>
          <cell r="L58">
            <v>1500</v>
          </cell>
          <cell r="M58">
            <v>1000</v>
          </cell>
          <cell r="T58">
            <v>750</v>
          </cell>
          <cell r="V58">
            <v>1000</v>
          </cell>
          <cell r="W58">
            <v>584</v>
          </cell>
          <cell r="X58">
            <v>800</v>
          </cell>
          <cell r="Y58">
            <v>11.114726027397261</v>
          </cell>
          <cell r="Z58">
            <v>3.7517123287671232</v>
          </cell>
          <cell r="AD58">
            <v>100</v>
          </cell>
          <cell r="AE58">
            <v>621.4</v>
          </cell>
          <cell r="AF58">
            <v>601.4</v>
          </cell>
          <cell r="AG58">
            <v>582</v>
          </cell>
          <cell r="AH58">
            <v>617</v>
          </cell>
          <cell r="AI58" t="str">
            <v>мартяб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890</v>
          </cell>
          <cell r="D59">
            <v>1045</v>
          </cell>
          <cell r="E59">
            <v>993</v>
          </cell>
          <cell r="F59">
            <v>910</v>
          </cell>
          <cell r="G59">
            <v>0</v>
          </cell>
          <cell r="H59">
            <v>0.45</v>
          </cell>
          <cell r="I59">
            <v>50</v>
          </cell>
          <cell r="J59">
            <v>1017</v>
          </cell>
          <cell r="K59">
            <v>-24</v>
          </cell>
          <cell r="L59">
            <v>150</v>
          </cell>
          <cell r="M59">
            <v>250</v>
          </cell>
          <cell r="V59">
            <v>200</v>
          </cell>
          <cell r="W59">
            <v>198.6</v>
          </cell>
          <cell r="X59">
            <v>250</v>
          </cell>
          <cell r="Y59">
            <v>8.8620342396777438</v>
          </cell>
          <cell r="Z59">
            <v>4.5820745216515615</v>
          </cell>
          <cell r="AD59">
            <v>0</v>
          </cell>
          <cell r="AE59">
            <v>193</v>
          </cell>
          <cell r="AF59">
            <v>232.4</v>
          </cell>
          <cell r="AG59">
            <v>193</v>
          </cell>
          <cell r="AH59">
            <v>218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374</v>
          </cell>
          <cell r="D60">
            <v>321</v>
          </cell>
          <cell r="E60">
            <v>366</v>
          </cell>
          <cell r="F60">
            <v>316</v>
          </cell>
          <cell r="G60">
            <v>0</v>
          </cell>
          <cell r="H60">
            <v>0.4</v>
          </cell>
          <cell r="I60">
            <v>40</v>
          </cell>
          <cell r="J60">
            <v>406</v>
          </cell>
          <cell r="K60">
            <v>-40</v>
          </cell>
          <cell r="L60">
            <v>100</v>
          </cell>
          <cell r="M60">
            <v>80</v>
          </cell>
          <cell r="V60">
            <v>50</v>
          </cell>
          <cell r="W60">
            <v>73.2</v>
          </cell>
          <cell r="X60">
            <v>100</v>
          </cell>
          <cell r="Y60">
            <v>8.8251366120218577</v>
          </cell>
          <cell r="Z60">
            <v>4.3169398907103824</v>
          </cell>
          <cell r="AD60">
            <v>0</v>
          </cell>
          <cell r="AE60">
            <v>97</v>
          </cell>
          <cell r="AF60">
            <v>83.4</v>
          </cell>
          <cell r="AG60">
            <v>72.8</v>
          </cell>
          <cell r="AH60">
            <v>93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184</v>
          </cell>
          <cell r="D61">
            <v>402</v>
          </cell>
          <cell r="E61">
            <v>273</v>
          </cell>
          <cell r="F61">
            <v>288</v>
          </cell>
          <cell r="G61">
            <v>0</v>
          </cell>
          <cell r="H61">
            <v>0.4</v>
          </cell>
          <cell r="I61">
            <v>40</v>
          </cell>
          <cell r="J61">
            <v>303</v>
          </cell>
          <cell r="K61">
            <v>-30</v>
          </cell>
          <cell r="L61">
            <v>30</v>
          </cell>
          <cell r="M61">
            <v>60</v>
          </cell>
          <cell r="V61">
            <v>30</v>
          </cell>
          <cell r="W61">
            <v>54.6</v>
          </cell>
          <cell r="X61">
            <v>80</v>
          </cell>
          <cell r="Y61">
            <v>8.937728937728938</v>
          </cell>
          <cell r="Z61">
            <v>5.2747252747252746</v>
          </cell>
          <cell r="AD61">
            <v>0</v>
          </cell>
          <cell r="AE61">
            <v>64</v>
          </cell>
          <cell r="AF61">
            <v>64.8</v>
          </cell>
          <cell r="AG61">
            <v>55.2</v>
          </cell>
          <cell r="AH61">
            <v>64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1015.745</v>
          </cell>
          <cell r="D62">
            <v>441.46</v>
          </cell>
          <cell r="E62">
            <v>866.32399999999996</v>
          </cell>
          <cell r="F62">
            <v>566.15899999999999</v>
          </cell>
          <cell r="G62" t="str">
            <v>оконч</v>
          </cell>
          <cell r="H62">
            <v>1</v>
          </cell>
          <cell r="I62">
            <v>50</v>
          </cell>
          <cell r="J62">
            <v>875.79300000000001</v>
          </cell>
          <cell r="K62">
            <v>-9.4690000000000509</v>
          </cell>
          <cell r="L62">
            <v>200</v>
          </cell>
          <cell r="M62">
            <v>200</v>
          </cell>
          <cell r="V62">
            <v>400</v>
          </cell>
          <cell r="W62">
            <v>173.26479999999998</v>
          </cell>
          <cell r="X62">
            <v>200</v>
          </cell>
          <cell r="Y62">
            <v>9.0391066160004812</v>
          </cell>
          <cell r="Z62">
            <v>3.2675938794261734</v>
          </cell>
          <cell r="AD62">
            <v>0</v>
          </cell>
          <cell r="AE62">
            <v>188.82419999999999</v>
          </cell>
          <cell r="AF62">
            <v>193.25719999999998</v>
          </cell>
          <cell r="AG62">
            <v>154.3562</v>
          </cell>
          <cell r="AH62">
            <v>234.46799999999999</v>
          </cell>
          <cell r="AI62">
            <v>0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1493</v>
          </cell>
          <cell r="D63">
            <v>29</v>
          </cell>
          <cell r="E63">
            <v>327</v>
          </cell>
          <cell r="F63">
            <v>1168</v>
          </cell>
          <cell r="G63">
            <v>0</v>
          </cell>
          <cell r="H63">
            <v>0.1</v>
          </cell>
          <cell r="I63">
            <v>730</v>
          </cell>
          <cell r="J63">
            <v>353</v>
          </cell>
          <cell r="K63">
            <v>-26</v>
          </cell>
          <cell r="L63">
            <v>0</v>
          </cell>
          <cell r="M63">
            <v>0</v>
          </cell>
          <cell r="W63">
            <v>65.400000000000006</v>
          </cell>
          <cell r="Y63">
            <v>17.859327217125379</v>
          </cell>
          <cell r="Z63">
            <v>17.859327217125379</v>
          </cell>
          <cell r="AD63">
            <v>0</v>
          </cell>
          <cell r="AE63">
            <v>81.400000000000006</v>
          </cell>
          <cell r="AF63">
            <v>67.2</v>
          </cell>
          <cell r="AG63">
            <v>56</v>
          </cell>
          <cell r="AH63">
            <v>73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253.45</v>
          </cell>
          <cell r="D64">
            <v>142.52000000000001</v>
          </cell>
          <cell r="E64">
            <v>272.416</v>
          </cell>
          <cell r="F64">
            <v>116.749</v>
          </cell>
          <cell r="G64">
            <v>0</v>
          </cell>
          <cell r="H64">
            <v>1</v>
          </cell>
          <cell r="I64">
            <v>50</v>
          </cell>
          <cell r="J64">
            <v>277.23</v>
          </cell>
          <cell r="K64">
            <v>-4.8140000000000214</v>
          </cell>
          <cell r="L64">
            <v>120</v>
          </cell>
          <cell r="M64">
            <v>60</v>
          </cell>
          <cell r="V64">
            <v>120</v>
          </cell>
          <cell r="W64">
            <v>54.483199999999997</v>
          </cell>
          <cell r="X64">
            <v>70</v>
          </cell>
          <cell r="Y64">
            <v>8.9339282567837444</v>
          </cell>
          <cell r="Z64">
            <v>2.1428440326559381</v>
          </cell>
          <cell r="AD64">
            <v>0</v>
          </cell>
          <cell r="AE64">
            <v>49.831800000000001</v>
          </cell>
          <cell r="AF64">
            <v>52.533200000000001</v>
          </cell>
          <cell r="AG64">
            <v>47.238799999999998</v>
          </cell>
          <cell r="AH64">
            <v>67.956000000000003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73.718000000000004</v>
          </cell>
          <cell r="D65">
            <v>8.2560000000000002</v>
          </cell>
          <cell r="E65">
            <v>27.52</v>
          </cell>
          <cell r="F65">
            <v>43.38</v>
          </cell>
          <cell r="G65" t="str">
            <v>выв0502</v>
          </cell>
          <cell r="H65">
            <v>0</v>
          </cell>
          <cell r="I65" t="e">
            <v>#N/A</v>
          </cell>
          <cell r="J65">
            <v>31.35</v>
          </cell>
          <cell r="K65">
            <v>-3.8300000000000018</v>
          </cell>
          <cell r="L65">
            <v>0</v>
          </cell>
          <cell r="M65">
            <v>0</v>
          </cell>
          <cell r="W65">
            <v>5.5039999999999996</v>
          </cell>
          <cell r="Y65">
            <v>7.8815406976744198</v>
          </cell>
          <cell r="Z65">
            <v>7.8815406976744198</v>
          </cell>
          <cell r="AD65">
            <v>0</v>
          </cell>
          <cell r="AE65">
            <v>1.9108000000000001</v>
          </cell>
          <cell r="AF65">
            <v>0.5504</v>
          </cell>
          <cell r="AG65">
            <v>5.7792000000000003</v>
          </cell>
          <cell r="AH65">
            <v>4.1280000000000001</v>
          </cell>
          <cell r="AI65" t="str">
            <v>увел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2327</v>
          </cell>
          <cell r="D66">
            <v>3611</v>
          </cell>
          <cell r="E66">
            <v>3735</v>
          </cell>
          <cell r="F66">
            <v>2119</v>
          </cell>
          <cell r="G66">
            <v>0</v>
          </cell>
          <cell r="H66">
            <v>0.4</v>
          </cell>
          <cell r="I66">
            <v>40</v>
          </cell>
          <cell r="J66">
            <v>3794</v>
          </cell>
          <cell r="K66">
            <v>-59</v>
          </cell>
          <cell r="L66">
            <v>700</v>
          </cell>
          <cell r="M66">
            <v>600</v>
          </cell>
          <cell r="T66">
            <v>618</v>
          </cell>
          <cell r="V66">
            <v>250</v>
          </cell>
          <cell r="W66">
            <v>489</v>
          </cell>
          <cell r="X66">
            <v>700</v>
          </cell>
          <cell r="Y66">
            <v>8.9345603271983638</v>
          </cell>
          <cell r="Z66">
            <v>4.333333333333333</v>
          </cell>
          <cell r="AD66">
            <v>1290</v>
          </cell>
          <cell r="AE66">
            <v>563.79999999999995</v>
          </cell>
          <cell r="AF66">
            <v>534.20000000000005</v>
          </cell>
          <cell r="AG66">
            <v>505</v>
          </cell>
          <cell r="AH66">
            <v>607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2266</v>
          </cell>
          <cell r="D67">
            <v>1637</v>
          </cell>
          <cell r="E67">
            <v>2092</v>
          </cell>
          <cell r="F67">
            <v>1758</v>
          </cell>
          <cell r="G67">
            <v>0</v>
          </cell>
          <cell r="H67">
            <v>0.4</v>
          </cell>
          <cell r="I67">
            <v>40</v>
          </cell>
          <cell r="J67">
            <v>2146</v>
          </cell>
          <cell r="K67">
            <v>-54</v>
          </cell>
          <cell r="L67">
            <v>600</v>
          </cell>
          <cell r="M67">
            <v>500</v>
          </cell>
          <cell r="V67">
            <v>300</v>
          </cell>
          <cell r="W67">
            <v>418.4</v>
          </cell>
          <cell r="X67">
            <v>600</v>
          </cell>
          <cell r="Y67">
            <v>8.9818355640535383</v>
          </cell>
          <cell r="Z67">
            <v>4.2017208413001912</v>
          </cell>
          <cell r="AD67">
            <v>0</v>
          </cell>
          <cell r="AE67">
            <v>494.4</v>
          </cell>
          <cell r="AF67">
            <v>445</v>
          </cell>
          <cell r="AG67">
            <v>426.6</v>
          </cell>
          <cell r="AH67">
            <v>465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490.26400000000001</v>
          </cell>
          <cell r="D68">
            <v>382.51799999999997</v>
          </cell>
          <cell r="E68">
            <v>465.65100000000001</v>
          </cell>
          <cell r="F68">
            <v>389.23099999999999</v>
          </cell>
          <cell r="G68" t="str">
            <v>ябл</v>
          </cell>
          <cell r="H68">
            <v>1</v>
          </cell>
          <cell r="I68">
            <v>40</v>
          </cell>
          <cell r="J68">
            <v>477.19600000000003</v>
          </cell>
          <cell r="K68">
            <v>-11.545000000000016</v>
          </cell>
          <cell r="L68">
            <v>150</v>
          </cell>
          <cell r="M68">
            <v>100</v>
          </cell>
          <cell r="V68">
            <v>60</v>
          </cell>
          <cell r="W68">
            <v>93.130200000000002</v>
          </cell>
          <cell r="X68">
            <v>150</v>
          </cell>
          <cell r="Y68">
            <v>9.1187498792013759</v>
          </cell>
          <cell r="Z68">
            <v>4.1794283701742287</v>
          </cell>
          <cell r="AD68">
            <v>0</v>
          </cell>
          <cell r="AE68">
            <v>104.9958</v>
          </cell>
          <cell r="AF68">
            <v>98.902200000000008</v>
          </cell>
          <cell r="AG68">
            <v>91.641800000000003</v>
          </cell>
          <cell r="AH68">
            <v>98.454999999999998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195.423</v>
          </cell>
          <cell r="D69">
            <v>355.93900000000002</v>
          </cell>
          <cell r="E69">
            <v>287.20800000000003</v>
          </cell>
          <cell r="F69">
            <v>255.18799999999999</v>
          </cell>
          <cell r="G69">
            <v>0</v>
          </cell>
          <cell r="H69">
            <v>1</v>
          </cell>
          <cell r="I69">
            <v>40</v>
          </cell>
          <cell r="J69">
            <v>289.98</v>
          </cell>
          <cell r="K69">
            <v>-2.7719999999999914</v>
          </cell>
          <cell r="L69">
            <v>120</v>
          </cell>
          <cell r="M69">
            <v>60</v>
          </cell>
          <cell r="W69">
            <v>57.441600000000008</v>
          </cell>
          <cell r="X69">
            <v>80</v>
          </cell>
          <cell r="Y69">
            <v>8.9689005877273598</v>
          </cell>
          <cell r="Z69">
            <v>4.4425642739756546</v>
          </cell>
          <cell r="AD69">
            <v>0</v>
          </cell>
          <cell r="AE69">
            <v>58.749800000000008</v>
          </cell>
          <cell r="AF69">
            <v>53.333799999999997</v>
          </cell>
          <cell r="AG69">
            <v>60.540200000000006</v>
          </cell>
          <cell r="AH69">
            <v>53.04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357.76400000000001</v>
          </cell>
          <cell r="D70">
            <v>875.41800000000001</v>
          </cell>
          <cell r="E70">
            <v>687.29300000000001</v>
          </cell>
          <cell r="F70">
            <v>508.36</v>
          </cell>
          <cell r="G70" t="str">
            <v>ябл</v>
          </cell>
          <cell r="H70">
            <v>1</v>
          </cell>
          <cell r="I70">
            <v>40</v>
          </cell>
          <cell r="J70">
            <v>713.05499999999995</v>
          </cell>
          <cell r="K70">
            <v>-25.761999999999944</v>
          </cell>
          <cell r="L70">
            <v>400</v>
          </cell>
          <cell r="M70">
            <v>150</v>
          </cell>
          <cell r="W70">
            <v>137.45859999999999</v>
          </cell>
          <cell r="X70">
            <v>150</v>
          </cell>
          <cell r="Y70">
            <v>8.7907195330084864</v>
          </cell>
          <cell r="Z70">
            <v>3.6982771539940029</v>
          </cell>
          <cell r="AD70">
            <v>0</v>
          </cell>
          <cell r="AE70">
            <v>134.28440000000001</v>
          </cell>
          <cell r="AF70">
            <v>112.36659999999999</v>
          </cell>
          <cell r="AG70">
            <v>151.8184</v>
          </cell>
          <cell r="AH70">
            <v>131.75800000000001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313.07</v>
          </cell>
          <cell r="D71">
            <v>325.37200000000001</v>
          </cell>
          <cell r="E71">
            <v>372.87200000000001</v>
          </cell>
          <cell r="F71">
            <v>254.92099999999999</v>
          </cell>
          <cell r="G71">
            <v>0</v>
          </cell>
          <cell r="H71">
            <v>1</v>
          </cell>
          <cell r="I71">
            <v>40</v>
          </cell>
          <cell r="J71">
            <v>375.928</v>
          </cell>
          <cell r="K71">
            <v>-3.0559999999999832</v>
          </cell>
          <cell r="L71">
            <v>160</v>
          </cell>
          <cell r="M71">
            <v>70</v>
          </cell>
          <cell r="V71">
            <v>80</v>
          </cell>
          <cell r="W71">
            <v>74.574399999999997</v>
          </cell>
          <cell r="X71">
            <v>90</v>
          </cell>
          <cell r="Y71">
            <v>8.7821155785363345</v>
          </cell>
          <cell r="Z71">
            <v>3.4183446330107921</v>
          </cell>
          <cell r="AD71">
            <v>0</v>
          </cell>
          <cell r="AE71">
            <v>73.662599999999998</v>
          </cell>
          <cell r="AF71">
            <v>66.365600000000001</v>
          </cell>
          <cell r="AG71">
            <v>71.263000000000005</v>
          </cell>
          <cell r="AH71">
            <v>52.48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45</v>
          </cell>
          <cell r="D72">
            <v>203</v>
          </cell>
          <cell r="E72">
            <v>93</v>
          </cell>
          <cell r="F72">
            <v>151</v>
          </cell>
          <cell r="G72" t="str">
            <v>дк</v>
          </cell>
          <cell r="H72">
            <v>0.6</v>
          </cell>
          <cell r="I72">
            <v>60</v>
          </cell>
          <cell r="J72">
            <v>106</v>
          </cell>
          <cell r="K72">
            <v>-13</v>
          </cell>
          <cell r="L72">
            <v>0</v>
          </cell>
          <cell r="M72">
            <v>30</v>
          </cell>
          <cell r="W72">
            <v>18.600000000000001</v>
          </cell>
          <cell r="Y72">
            <v>9.7311827956989241</v>
          </cell>
          <cell r="Z72">
            <v>8.1182795698924721</v>
          </cell>
          <cell r="AD72">
            <v>0</v>
          </cell>
          <cell r="AE72">
            <v>25.2</v>
          </cell>
          <cell r="AF72">
            <v>22.8</v>
          </cell>
          <cell r="AG72">
            <v>23.2</v>
          </cell>
          <cell r="AH72">
            <v>17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130</v>
          </cell>
          <cell r="D73">
            <v>492</v>
          </cell>
          <cell r="E73">
            <v>212</v>
          </cell>
          <cell r="F73">
            <v>407</v>
          </cell>
          <cell r="G73" t="str">
            <v>ябл</v>
          </cell>
          <cell r="H73">
            <v>0.6</v>
          </cell>
          <cell r="I73">
            <v>60</v>
          </cell>
          <cell r="J73">
            <v>213</v>
          </cell>
          <cell r="K73">
            <v>-1</v>
          </cell>
          <cell r="L73">
            <v>0</v>
          </cell>
          <cell r="M73">
            <v>0</v>
          </cell>
          <cell r="W73">
            <v>42.4</v>
          </cell>
          <cell r="Y73">
            <v>9.5990566037735849</v>
          </cell>
          <cell r="Z73">
            <v>9.5990566037735849</v>
          </cell>
          <cell r="AD73">
            <v>0</v>
          </cell>
          <cell r="AE73">
            <v>65.8</v>
          </cell>
          <cell r="AF73">
            <v>60.6</v>
          </cell>
          <cell r="AG73">
            <v>53.4</v>
          </cell>
          <cell r="AH73">
            <v>65</v>
          </cell>
          <cell r="AI73">
            <v>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373</v>
          </cell>
          <cell r="D74">
            <v>378</v>
          </cell>
          <cell r="E74">
            <v>449</v>
          </cell>
          <cell r="F74">
            <v>288</v>
          </cell>
          <cell r="G74" t="str">
            <v>ябл</v>
          </cell>
          <cell r="H74">
            <v>0.6</v>
          </cell>
          <cell r="I74">
            <v>60</v>
          </cell>
          <cell r="J74">
            <v>457</v>
          </cell>
          <cell r="K74">
            <v>-8</v>
          </cell>
          <cell r="L74">
            <v>250</v>
          </cell>
          <cell r="M74">
            <v>120</v>
          </cell>
          <cell r="W74">
            <v>89.8</v>
          </cell>
          <cell r="X74">
            <v>130</v>
          </cell>
          <cell r="Y74">
            <v>8.7750556792873056</v>
          </cell>
          <cell r="Z74">
            <v>3.207126948775056</v>
          </cell>
          <cell r="AD74">
            <v>0</v>
          </cell>
          <cell r="AE74">
            <v>91</v>
          </cell>
          <cell r="AF74">
            <v>84</v>
          </cell>
          <cell r="AG74">
            <v>82.8</v>
          </cell>
          <cell r="AH74">
            <v>78</v>
          </cell>
          <cell r="AI74" t="str">
            <v>мартяб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53.063000000000002</v>
          </cell>
          <cell r="D75">
            <v>478.70699999999999</v>
          </cell>
          <cell r="E75">
            <v>86.058000000000007</v>
          </cell>
          <cell r="F75">
            <v>112.37</v>
          </cell>
          <cell r="G75">
            <v>0</v>
          </cell>
          <cell r="H75">
            <v>1</v>
          </cell>
          <cell r="I75">
            <v>30</v>
          </cell>
          <cell r="J75">
            <v>108.435</v>
          </cell>
          <cell r="K75">
            <v>-22.376999999999995</v>
          </cell>
          <cell r="L75">
            <v>40</v>
          </cell>
          <cell r="M75">
            <v>20</v>
          </cell>
          <cell r="W75">
            <v>17.211600000000001</v>
          </cell>
          <cell r="Y75">
            <v>10.014757489135235</v>
          </cell>
          <cell r="Z75">
            <v>6.5287364335680591</v>
          </cell>
          <cell r="AD75">
            <v>0</v>
          </cell>
          <cell r="AE75">
            <v>23.679200000000002</v>
          </cell>
          <cell r="AF75">
            <v>18.450399999999998</v>
          </cell>
          <cell r="AG75">
            <v>23.449000000000002</v>
          </cell>
          <cell r="AH75">
            <v>20.49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443</v>
          </cell>
          <cell r="D76">
            <v>632</v>
          </cell>
          <cell r="E76">
            <v>887</v>
          </cell>
          <cell r="F76">
            <v>167</v>
          </cell>
          <cell r="G76" t="str">
            <v>ябл,дк</v>
          </cell>
          <cell r="H76">
            <v>0.6</v>
          </cell>
          <cell r="I76">
            <v>60</v>
          </cell>
          <cell r="J76">
            <v>895</v>
          </cell>
          <cell r="K76">
            <v>-8</v>
          </cell>
          <cell r="L76">
            <v>300</v>
          </cell>
          <cell r="M76">
            <v>200</v>
          </cell>
          <cell r="V76">
            <v>500</v>
          </cell>
          <cell r="W76">
            <v>177.4</v>
          </cell>
          <cell r="X76">
            <v>300</v>
          </cell>
          <cell r="Y76">
            <v>8.2694475760992106</v>
          </cell>
          <cell r="Z76">
            <v>0.94137542277339348</v>
          </cell>
          <cell r="AD76">
            <v>0</v>
          </cell>
          <cell r="AE76">
            <v>113</v>
          </cell>
          <cell r="AF76">
            <v>113</v>
          </cell>
          <cell r="AG76">
            <v>131.6</v>
          </cell>
          <cell r="AH76">
            <v>202</v>
          </cell>
          <cell r="AI76" t="str">
            <v>оконч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664</v>
          </cell>
          <cell r="D77">
            <v>448</v>
          </cell>
          <cell r="E77">
            <v>882</v>
          </cell>
          <cell r="F77">
            <v>210</v>
          </cell>
          <cell r="G77" t="str">
            <v>ябл,дк</v>
          </cell>
          <cell r="H77">
            <v>0.6</v>
          </cell>
          <cell r="I77">
            <v>60</v>
          </cell>
          <cell r="J77">
            <v>904</v>
          </cell>
          <cell r="K77">
            <v>-22</v>
          </cell>
          <cell r="L77">
            <v>350</v>
          </cell>
          <cell r="M77">
            <v>150</v>
          </cell>
          <cell r="V77">
            <v>500</v>
          </cell>
          <cell r="W77">
            <v>176.4</v>
          </cell>
          <cell r="X77">
            <v>300</v>
          </cell>
          <cell r="Y77">
            <v>8.5600907029478464</v>
          </cell>
          <cell r="Z77">
            <v>1.1904761904761905</v>
          </cell>
          <cell r="AD77">
            <v>0</v>
          </cell>
          <cell r="AE77">
            <v>160.19999999999999</v>
          </cell>
          <cell r="AF77">
            <v>129.4</v>
          </cell>
          <cell r="AG77">
            <v>133.4</v>
          </cell>
          <cell r="AH77">
            <v>150</v>
          </cell>
          <cell r="AI77">
            <v>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183</v>
          </cell>
          <cell r="D78">
            <v>2266</v>
          </cell>
          <cell r="E78">
            <v>561</v>
          </cell>
          <cell r="F78">
            <v>522</v>
          </cell>
          <cell r="G78">
            <v>0</v>
          </cell>
          <cell r="H78">
            <v>0.4</v>
          </cell>
          <cell r="I78" t="e">
            <v>#N/A</v>
          </cell>
          <cell r="J78">
            <v>641</v>
          </cell>
          <cell r="K78">
            <v>-80</v>
          </cell>
          <cell r="L78">
            <v>200</v>
          </cell>
          <cell r="M78">
            <v>150</v>
          </cell>
          <cell r="W78">
            <v>112.2</v>
          </cell>
          <cell r="X78">
            <v>100</v>
          </cell>
          <cell r="Y78">
            <v>8.663101604278074</v>
          </cell>
          <cell r="Z78">
            <v>4.6524064171122994</v>
          </cell>
          <cell r="AD78">
            <v>0</v>
          </cell>
          <cell r="AE78">
            <v>121.2</v>
          </cell>
          <cell r="AF78">
            <v>114.6</v>
          </cell>
          <cell r="AG78">
            <v>122.6</v>
          </cell>
          <cell r="AH78">
            <v>125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45</v>
          </cell>
          <cell r="D79">
            <v>682</v>
          </cell>
          <cell r="E79">
            <v>656</v>
          </cell>
          <cell r="F79">
            <v>10</v>
          </cell>
          <cell r="G79">
            <v>0</v>
          </cell>
          <cell r="H79">
            <v>0.33</v>
          </cell>
          <cell r="I79">
            <v>60</v>
          </cell>
          <cell r="J79">
            <v>914</v>
          </cell>
          <cell r="K79">
            <v>-258</v>
          </cell>
          <cell r="L79">
            <v>100</v>
          </cell>
          <cell r="M79">
            <v>100</v>
          </cell>
          <cell r="V79">
            <v>150</v>
          </cell>
          <cell r="W79">
            <v>131.19999999999999</v>
          </cell>
          <cell r="X79">
            <v>150</v>
          </cell>
          <cell r="Y79">
            <v>3.88719512195122</v>
          </cell>
          <cell r="Z79">
            <v>7.6219512195121963E-2</v>
          </cell>
          <cell r="AD79">
            <v>0</v>
          </cell>
          <cell r="AE79">
            <v>96.4</v>
          </cell>
          <cell r="AF79">
            <v>30.4</v>
          </cell>
          <cell r="AG79">
            <v>42</v>
          </cell>
          <cell r="AH79">
            <v>141</v>
          </cell>
          <cell r="AI79" t="str">
            <v>завод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432</v>
          </cell>
          <cell r="D80">
            <v>1104</v>
          </cell>
          <cell r="E80">
            <v>488</v>
          </cell>
          <cell r="F80">
            <v>41</v>
          </cell>
          <cell r="G80">
            <v>0</v>
          </cell>
          <cell r="H80">
            <v>0.35</v>
          </cell>
          <cell r="I80" t="e">
            <v>#N/A</v>
          </cell>
          <cell r="J80">
            <v>527</v>
          </cell>
          <cell r="K80">
            <v>-39</v>
          </cell>
          <cell r="L80">
            <v>100</v>
          </cell>
          <cell r="M80">
            <v>120</v>
          </cell>
          <cell r="V80">
            <v>120</v>
          </cell>
          <cell r="W80">
            <v>97.6</v>
          </cell>
          <cell r="X80">
            <v>120</v>
          </cell>
          <cell r="Y80">
            <v>5.1331967213114753</v>
          </cell>
          <cell r="Z80">
            <v>0.4200819672131148</v>
          </cell>
          <cell r="AD80">
            <v>0</v>
          </cell>
          <cell r="AE80">
            <v>107.6</v>
          </cell>
          <cell r="AF80">
            <v>84.6</v>
          </cell>
          <cell r="AG80">
            <v>89.8</v>
          </cell>
          <cell r="AH80">
            <v>72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198</v>
          </cell>
          <cell r="D81">
            <v>231</v>
          </cell>
          <cell r="E81">
            <v>184</v>
          </cell>
          <cell r="F81">
            <v>243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200</v>
          </cell>
          <cell r="K81">
            <v>-16</v>
          </cell>
          <cell r="L81">
            <v>60</v>
          </cell>
          <cell r="M81">
            <v>110</v>
          </cell>
          <cell r="W81">
            <v>36.799999999999997</v>
          </cell>
          <cell r="Y81">
            <v>11.222826086956523</v>
          </cell>
          <cell r="Z81">
            <v>6.6032608695652177</v>
          </cell>
          <cell r="AD81">
            <v>0</v>
          </cell>
          <cell r="AE81">
            <v>42.6</v>
          </cell>
          <cell r="AF81">
            <v>41.6</v>
          </cell>
          <cell r="AG81">
            <v>45.4</v>
          </cell>
          <cell r="AH81">
            <v>10</v>
          </cell>
          <cell r="AI81" t="str">
            <v>мартяб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3122</v>
          </cell>
          <cell r="D82">
            <v>6631</v>
          </cell>
          <cell r="E82">
            <v>6780</v>
          </cell>
          <cell r="F82">
            <v>2841</v>
          </cell>
          <cell r="G82">
            <v>0</v>
          </cell>
          <cell r="H82">
            <v>0.35</v>
          </cell>
          <cell r="I82">
            <v>40</v>
          </cell>
          <cell r="J82">
            <v>6894</v>
          </cell>
          <cell r="K82">
            <v>-114</v>
          </cell>
          <cell r="L82">
            <v>1000</v>
          </cell>
          <cell r="M82">
            <v>1200</v>
          </cell>
          <cell r="T82">
            <v>996</v>
          </cell>
          <cell r="V82">
            <v>500</v>
          </cell>
          <cell r="W82">
            <v>778.8</v>
          </cell>
          <cell r="X82">
            <v>700</v>
          </cell>
          <cell r="Y82">
            <v>8.0136106831022094</v>
          </cell>
          <cell r="Z82">
            <v>3.6479198767334364</v>
          </cell>
          <cell r="AD82">
            <v>2886</v>
          </cell>
          <cell r="AE82">
            <v>677.6</v>
          </cell>
          <cell r="AF82">
            <v>714.6</v>
          </cell>
          <cell r="AG82">
            <v>816</v>
          </cell>
          <cell r="AH82">
            <v>795</v>
          </cell>
          <cell r="AI82" t="str">
            <v>оконч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4213</v>
          </cell>
          <cell r="D83">
            <v>5134</v>
          </cell>
          <cell r="E83">
            <v>4836</v>
          </cell>
          <cell r="F83">
            <v>4371</v>
          </cell>
          <cell r="G83" t="str">
            <v>бнмарт</v>
          </cell>
          <cell r="H83">
            <v>0.35</v>
          </cell>
          <cell r="I83">
            <v>45</v>
          </cell>
          <cell r="J83">
            <v>4989</v>
          </cell>
          <cell r="K83">
            <v>-153</v>
          </cell>
          <cell r="L83">
            <v>2200</v>
          </cell>
          <cell r="M83">
            <v>1700</v>
          </cell>
          <cell r="T83">
            <v>1836</v>
          </cell>
          <cell r="V83">
            <v>1000</v>
          </cell>
          <cell r="W83">
            <v>952.8</v>
          </cell>
          <cell r="X83">
            <v>1200</v>
          </cell>
          <cell r="Y83">
            <v>10.989714525608733</v>
          </cell>
          <cell r="Z83">
            <v>4.5875314861460961</v>
          </cell>
          <cell r="AD83">
            <v>72</v>
          </cell>
          <cell r="AE83">
            <v>1189.2</v>
          </cell>
          <cell r="AF83">
            <v>988</v>
          </cell>
          <cell r="AG83">
            <v>997.8</v>
          </cell>
          <cell r="AH83">
            <v>1055</v>
          </cell>
          <cell r="AI83" t="str">
            <v>мартяб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62</v>
          </cell>
          <cell r="D84">
            <v>5</v>
          </cell>
          <cell r="E84">
            <v>14</v>
          </cell>
          <cell r="F84">
            <v>48</v>
          </cell>
          <cell r="G84">
            <v>0</v>
          </cell>
          <cell r="H84">
            <v>0.11</v>
          </cell>
          <cell r="I84" t="e">
            <v>#N/A</v>
          </cell>
          <cell r="J84">
            <v>19</v>
          </cell>
          <cell r="K84">
            <v>-5</v>
          </cell>
          <cell r="L84">
            <v>0</v>
          </cell>
          <cell r="M84">
            <v>0</v>
          </cell>
          <cell r="W84">
            <v>2.8</v>
          </cell>
          <cell r="Y84">
            <v>17.142857142857142</v>
          </cell>
          <cell r="Z84">
            <v>17.142857142857142</v>
          </cell>
          <cell r="AD84">
            <v>0</v>
          </cell>
          <cell r="AE84">
            <v>2.2000000000000002</v>
          </cell>
          <cell r="AF84">
            <v>1.4</v>
          </cell>
          <cell r="AG84">
            <v>2.4</v>
          </cell>
          <cell r="AH84">
            <v>0</v>
          </cell>
          <cell r="AI84" t="str">
            <v>увел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 t="str">
            <v>шт</v>
          </cell>
          <cell r="C85">
            <v>264</v>
          </cell>
          <cell r="D85">
            <v>694</v>
          </cell>
          <cell r="E85">
            <v>343</v>
          </cell>
          <cell r="F85">
            <v>601</v>
          </cell>
          <cell r="G85">
            <v>0</v>
          </cell>
          <cell r="H85">
            <v>0.4</v>
          </cell>
          <cell r="I85" t="e">
            <v>#N/A</v>
          </cell>
          <cell r="J85">
            <v>365</v>
          </cell>
          <cell r="K85">
            <v>-22</v>
          </cell>
          <cell r="L85">
            <v>0</v>
          </cell>
          <cell r="M85">
            <v>0</v>
          </cell>
          <cell r="W85">
            <v>68.599999999999994</v>
          </cell>
          <cell r="Y85">
            <v>8.7609329446064148</v>
          </cell>
          <cell r="Z85">
            <v>8.7609329446064148</v>
          </cell>
          <cell r="AD85">
            <v>0</v>
          </cell>
          <cell r="AE85">
            <v>109.8</v>
          </cell>
          <cell r="AF85">
            <v>107.8</v>
          </cell>
          <cell r="AG85">
            <v>75.8</v>
          </cell>
          <cell r="AH85">
            <v>73</v>
          </cell>
          <cell r="AI85">
            <v>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 t="str">
            <v>кг</v>
          </cell>
          <cell r="C86">
            <v>205.26499999999999</v>
          </cell>
          <cell r="D86">
            <v>8.6999999999999993</v>
          </cell>
          <cell r="E86">
            <v>113.081</v>
          </cell>
          <cell r="F86">
            <v>95.084000000000003</v>
          </cell>
          <cell r="G86" t="str">
            <v>н</v>
          </cell>
          <cell r="H86">
            <v>1</v>
          </cell>
          <cell r="I86" t="e">
            <v>#N/A</v>
          </cell>
          <cell r="J86">
            <v>115.202</v>
          </cell>
          <cell r="K86">
            <v>-2.1209999999999951</v>
          </cell>
          <cell r="L86">
            <v>0</v>
          </cell>
          <cell r="M86">
            <v>30</v>
          </cell>
          <cell r="V86">
            <v>50</v>
          </cell>
          <cell r="W86">
            <v>22.616199999999999</v>
          </cell>
          <cell r="X86">
            <v>30</v>
          </cell>
          <cell r="Y86">
            <v>9.068013194082118</v>
          </cell>
          <cell r="Z86">
            <v>4.2042429762736448</v>
          </cell>
          <cell r="AD86">
            <v>0</v>
          </cell>
          <cell r="AE86">
            <v>37.452600000000004</v>
          </cell>
          <cell r="AF86">
            <v>24.368199999999998</v>
          </cell>
          <cell r="AG86">
            <v>20.59</v>
          </cell>
          <cell r="AH86">
            <v>34.799999999999997</v>
          </cell>
          <cell r="AI86">
            <v>0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B87" t="str">
            <v>кг</v>
          </cell>
          <cell r="C87">
            <v>38.548999999999999</v>
          </cell>
          <cell r="D87">
            <v>1.45</v>
          </cell>
          <cell r="E87">
            <v>11.743</v>
          </cell>
          <cell r="F87">
            <v>25.363</v>
          </cell>
          <cell r="G87">
            <v>0</v>
          </cell>
          <cell r="H87">
            <v>1</v>
          </cell>
          <cell r="I87" t="e">
            <v>#N/A</v>
          </cell>
          <cell r="J87">
            <v>16.5</v>
          </cell>
          <cell r="K87">
            <v>-4.7569999999999997</v>
          </cell>
          <cell r="L87">
            <v>0</v>
          </cell>
          <cell r="M87">
            <v>0</v>
          </cell>
          <cell r="W87">
            <v>2.3486000000000002</v>
          </cell>
          <cell r="Y87">
            <v>10.799199523120155</v>
          </cell>
          <cell r="Z87">
            <v>10.799199523120155</v>
          </cell>
          <cell r="AD87">
            <v>0</v>
          </cell>
          <cell r="AE87">
            <v>4.3584000000000005</v>
          </cell>
          <cell r="AF87">
            <v>2.3199999999999998</v>
          </cell>
          <cell r="AG87">
            <v>2.6100000000000003</v>
          </cell>
          <cell r="AH87">
            <v>5.9429999999999996</v>
          </cell>
          <cell r="AI87" t="str">
            <v>увел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B88" t="str">
            <v>шт</v>
          </cell>
          <cell r="C88">
            <v>305</v>
          </cell>
          <cell r="D88">
            <v>307</v>
          </cell>
          <cell r="E88">
            <v>357</v>
          </cell>
          <cell r="F88">
            <v>246</v>
          </cell>
          <cell r="G88">
            <v>0</v>
          </cell>
          <cell r="H88">
            <v>0.4</v>
          </cell>
          <cell r="I88" t="e">
            <v>#N/A</v>
          </cell>
          <cell r="J88">
            <v>376</v>
          </cell>
          <cell r="K88">
            <v>-19</v>
          </cell>
          <cell r="L88">
            <v>120</v>
          </cell>
          <cell r="M88">
            <v>100</v>
          </cell>
          <cell r="V88">
            <v>50</v>
          </cell>
          <cell r="W88">
            <v>71.400000000000006</v>
          </cell>
          <cell r="X88">
            <v>50</v>
          </cell>
          <cell r="Y88">
            <v>7.9271708683473383</v>
          </cell>
          <cell r="Z88">
            <v>3.445378151260504</v>
          </cell>
          <cell r="AD88">
            <v>0</v>
          </cell>
          <cell r="AE88">
            <v>62.4</v>
          </cell>
          <cell r="AF88">
            <v>73</v>
          </cell>
          <cell r="AG88">
            <v>68</v>
          </cell>
          <cell r="AH88">
            <v>53</v>
          </cell>
          <cell r="AI88" t="str">
            <v>оконч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B89" t="str">
            <v>кг</v>
          </cell>
          <cell r="C89">
            <v>109.777</v>
          </cell>
          <cell r="D89">
            <v>73.608000000000004</v>
          </cell>
          <cell r="E89">
            <v>76.828000000000003</v>
          </cell>
          <cell r="F89">
            <v>102.20699999999999</v>
          </cell>
          <cell r="G89">
            <v>0</v>
          </cell>
          <cell r="H89">
            <v>1</v>
          </cell>
          <cell r="I89" t="e">
            <v>#N/A</v>
          </cell>
          <cell r="J89">
            <v>91.6</v>
          </cell>
          <cell r="K89">
            <v>-14.771999999999991</v>
          </cell>
          <cell r="L89">
            <v>10</v>
          </cell>
          <cell r="M89">
            <v>20</v>
          </cell>
          <cell r="W89">
            <v>15.365600000000001</v>
          </cell>
          <cell r="Y89">
            <v>8.6040896548133485</v>
          </cell>
          <cell r="Z89">
            <v>6.6516764721195392</v>
          </cell>
          <cell r="AD89">
            <v>0</v>
          </cell>
          <cell r="AE89">
            <v>22.3142</v>
          </cell>
          <cell r="AF89">
            <v>18.2836</v>
          </cell>
          <cell r="AG89">
            <v>17.409399999999998</v>
          </cell>
          <cell r="AH89">
            <v>11.6</v>
          </cell>
          <cell r="AI89">
            <v>0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B90" t="str">
            <v>шт</v>
          </cell>
          <cell r="C90">
            <v>74</v>
          </cell>
          <cell r="E90">
            <v>23</v>
          </cell>
          <cell r="F90">
            <v>48</v>
          </cell>
          <cell r="G90">
            <v>0</v>
          </cell>
          <cell r="H90">
            <v>0.2</v>
          </cell>
          <cell r="I90" t="e">
            <v>#N/A</v>
          </cell>
          <cell r="J90">
            <v>57</v>
          </cell>
          <cell r="K90">
            <v>-34</v>
          </cell>
          <cell r="L90">
            <v>0</v>
          </cell>
          <cell r="M90">
            <v>0</v>
          </cell>
          <cell r="W90">
            <v>4.5999999999999996</v>
          </cell>
          <cell r="Y90">
            <v>10.434782608695652</v>
          </cell>
          <cell r="Z90">
            <v>10.434782608695652</v>
          </cell>
          <cell r="AD90">
            <v>0</v>
          </cell>
          <cell r="AE90">
            <v>8</v>
          </cell>
          <cell r="AF90">
            <v>8</v>
          </cell>
          <cell r="AG90">
            <v>5.2</v>
          </cell>
          <cell r="AH90">
            <v>5</v>
          </cell>
          <cell r="AI90">
            <v>0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B91" t="str">
            <v>шт</v>
          </cell>
          <cell r="C91">
            <v>76</v>
          </cell>
          <cell r="D91">
            <v>1</v>
          </cell>
          <cell r="E91">
            <v>22</v>
          </cell>
          <cell r="F91">
            <v>45</v>
          </cell>
          <cell r="G91">
            <v>0</v>
          </cell>
          <cell r="H91">
            <v>0.2</v>
          </cell>
          <cell r="I91" t="e">
            <v>#N/A</v>
          </cell>
          <cell r="J91">
            <v>58</v>
          </cell>
          <cell r="K91">
            <v>-36</v>
          </cell>
          <cell r="L91">
            <v>0</v>
          </cell>
          <cell r="M91">
            <v>0</v>
          </cell>
          <cell r="W91">
            <v>4.4000000000000004</v>
          </cell>
          <cell r="Y91">
            <v>10.227272727272727</v>
          </cell>
          <cell r="Z91">
            <v>10.227272727272727</v>
          </cell>
          <cell r="AD91">
            <v>0</v>
          </cell>
          <cell r="AE91">
            <v>6.4</v>
          </cell>
          <cell r="AF91">
            <v>5.2</v>
          </cell>
          <cell r="AG91">
            <v>4.4000000000000004</v>
          </cell>
          <cell r="AH91">
            <v>2</v>
          </cell>
          <cell r="AI91" t="str">
            <v>склад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B92" t="str">
            <v>шт</v>
          </cell>
          <cell r="C92">
            <v>100</v>
          </cell>
          <cell r="D92">
            <v>143</v>
          </cell>
          <cell r="E92">
            <v>72</v>
          </cell>
          <cell r="F92">
            <v>165</v>
          </cell>
          <cell r="G92">
            <v>0</v>
          </cell>
          <cell r="H92">
            <v>0.2</v>
          </cell>
          <cell r="I92" t="e">
            <v>#N/A</v>
          </cell>
          <cell r="J92">
            <v>141</v>
          </cell>
          <cell r="K92">
            <v>-69</v>
          </cell>
          <cell r="L92">
            <v>0</v>
          </cell>
          <cell r="M92">
            <v>0</v>
          </cell>
          <cell r="W92">
            <v>14.4</v>
          </cell>
          <cell r="Y92">
            <v>11.458333333333334</v>
          </cell>
          <cell r="Z92">
            <v>11.458333333333334</v>
          </cell>
          <cell r="AD92">
            <v>0</v>
          </cell>
          <cell r="AE92">
            <v>24.2</v>
          </cell>
          <cell r="AF92">
            <v>15.8</v>
          </cell>
          <cell r="AG92">
            <v>19.399999999999999</v>
          </cell>
          <cell r="AH92">
            <v>25</v>
          </cell>
          <cell r="AI92">
            <v>0</v>
          </cell>
        </row>
        <row r="93">
          <cell r="A93" t="str">
            <v xml:space="preserve"> 448  Сосиски Сливушки по-венски ТМ Вязанка. 0,3 кг ПОКОМ</v>
          </cell>
          <cell r="B93" t="str">
            <v>шт</v>
          </cell>
          <cell r="C93">
            <v>443</v>
          </cell>
          <cell r="D93">
            <v>1455</v>
          </cell>
          <cell r="E93">
            <v>907</v>
          </cell>
          <cell r="F93">
            <v>934</v>
          </cell>
          <cell r="G93">
            <v>0</v>
          </cell>
          <cell r="H93">
            <v>0.3</v>
          </cell>
          <cell r="I93" t="e">
            <v>#N/A</v>
          </cell>
          <cell r="J93">
            <v>1014</v>
          </cell>
          <cell r="K93">
            <v>-107</v>
          </cell>
          <cell r="L93">
            <v>300</v>
          </cell>
          <cell r="M93">
            <v>250</v>
          </cell>
          <cell r="W93">
            <v>181.4</v>
          </cell>
          <cell r="X93">
            <v>150</v>
          </cell>
          <cell r="Y93">
            <v>9.0077177508269024</v>
          </cell>
          <cell r="Z93">
            <v>5.1488423373759646</v>
          </cell>
          <cell r="AD93">
            <v>0</v>
          </cell>
          <cell r="AE93">
            <v>151.19999999999999</v>
          </cell>
          <cell r="AF93">
            <v>186.6</v>
          </cell>
          <cell r="AG93">
            <v>206</v>
          </cell>
          <cell r="AH93">
            <v>167</v>
          </cell>
          <cell r="AI93" t="str">
            <v>продмарт</v>
          </cell>
        </row>
        <row r="94">
          <cell r="A94" t="str">
            <v xml:space="preserve"> 449  Колбаса Дугушка Стародворская ВЕС ТС Дугушка ПОКОМ</v>
          </cell>
          <cell r="B94" t="str">
            <v>кг</v>
          </cell>
          <cell r="C94">
            <v>275.62099999999998</v>
          </cell>
          <cell r="D94">
            <v>300.85500000000002</v>
          </cell>
          <cell r="E94">
            <v>290.80099999999999</v>
          </cell>
          <cell r="F94">
            <v>276.34399999999999</v>
          </cell>
          <cell r="G94" t="str">
            <v>рот</v>
          </cell>
          <cell r="H94">
            <v>1</v>
          </cell>
          <cell r="I94" t="e">
            <v>#N/A</v>
          </cell>
          <cell r="J94">
            <v>294.42700000000002</v>
          </cell>
          <cell r="K94">
            <v>-3.6260000000000332</v>
          </cell>
          <cell r="L94">
            <v>100</v>
          </cell>
          <cell r="M94">
            <v>70</v>
          </cell>
          <cell r="W94">
            <v>58.160199999999996</v>
          </cell>
          <cell r="X94">
            <v>80</v>
          </cell>
          <cell r="Y94">
            <v>9.0499001035072109</v>
          </cell>
          <cell r="Z94">
            <v>4.7514279524485818</v>
          </cell>
          <cell r="AD94">
            <v>0</v>
          </cell>
          <cell r="AE94">
            <v>64.945000000000007</v>
          </cell>
          <cell r="AF94">
            <v>55.916600000000003</v>
          </cell>
          <cell r="AG94">
            <v>59.226999999999997</v>
          </cell>
          <cell r="AH94">
            <v>67.003</v>
          </cell>
          <cell r="AI94" t="e">
            <v>#N/A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B95" t="str">
            <v>кг</v>
          </cell>
          <cell r="C95">
            <v>2771.2689999999998</v>
          </cell>
          <cell r="D95">
            <v>4244.6419999999998</v>
          </cell>
          <cell r="E95">
            <v>3835.616</v>
          </cell>
          <cell r="F95">
            <v>3078.681</v>
          </cell>
          <cell r="G95">
            <v>0</v>
          </cell>
          <cell r="H95">
            <v>1</v>
          </cell>
          <cell r="I95" t="e">
            <v>#N/A</v>
          </cell>
          <cell r="J95">
            <v>3934.6550000000002</v>
          </cell>
          <cell r="K95">
            <v>-99.039000000000215</v>
          </cell>
          <cell r="L95">
            <v>600</v>
          </cell>
          <cell r="M95">
            <v>700</v>
          </cell>
          <cell r="V95">
            <v>800</v>
          </cell>
          <cell r="W95">
            <v>767.1232</v>
          </cell>
          <cell r="X95">
            <v>1000</v>
          </cell>
          <cell r="Y95">
            <v>8.0543529383546222</v>
          </cell>
          <cell r="Z95">
            <v>4.0132810479464052</v>
          </cell>
          <cell r="AD95">
            <v>0</v>
          </cell>
          <cell r="AE95">
            <v>667.53639999999996</v>
          </cell>
          <cell r="AF95">
            <v>664.91639999999995</v>
          </cell>
          <cell r="AG95">
            <v>675.88980000000004</v>
          </cell>
          <cell r="AH95">
            <v>969.88</v>
          </cell>
          <cell r="AI95" t="str">
            <v>оконч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B96" t="str">
            <v>кг</v>
          </cell>
          <cell r="C96">
            <v>4845.9989999999998</v>
          </cell>
          <cell r="D96">
            <v>5198.4679999999998</v>
          </cell>
          <cell r="E96">
            <v>5019.701</v>
          </cell>
          <cell r="F96">
            <v>4892.9340000000002</v>
          </cell>
          <cell r="G96" t="str">
            <v>бнмарт</v>
          </cell>
          <cell r="H96">
            <v>1</v>
          </cell>
          <cell r="I96" t="e">
            <v>#N/A</v>
          </cell>
          <cell r="J96">
            <v>5237.473</v>
          </cell>
          <cell r="K96">
            <v>-217.77199999999993</v>
          </cell>
          <cell r="L96">
            <v>1100</v>
          </cell>
          <cell r="M96">
            <v>2600</v>
          </cell>
          <cell r="V96">
            <v>2200</v>
          </cell>
          <cell r="W96">
            <v>1003.9402</v>
          </cell>
          <cell r="X96">
            <v>3300</v>
          </cell>
          <cell r="Y96">
            <v>14.037622958020808</v>
          </cell>
          <cell r="Z96">
            <v>4.873730526977603</v>
          </cell>
          <cell r="AD96">
            <v>0</v>
          </cell>
          <cell r="AE96">
            <v>1035.4072000000001</v>
          </cell>
          <cell r="AF96">
            <v>989.18999999999994</v>
          </cell>
          <cell r="AG96">
            <v>932.11919999999986</v>
          </cell>
          <cell r="AH96">
            <v>1155.75</v>
          </cell>
          <cell r="AI96">
            <v>0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B97" t="str">
            <v>кг</v>
          </cell>
          <cell r="C97">
            <v>3802.1680000000001</v>
          </cell>
          <cell r="D97">
            <v>5608.5309999999999</v>
          </cell>
          <cell r="E97">
            <v>5064</v>
          </cell>
          <cell r="F97">
            <v>4235</v>
          </cell>
          <cell r="G97" t="str">
            <v>оконч</v>
          </cell>
          <cell r="H97">
            <v>1</v>
          </cell>
          <cell r="I97" t="e">
            <v>#N/A</v>
          </cell>
          <cell r="J97">
            <v>4337.7079999999996</v>
          </cell>
          <cell r="K97">
            <v>726.29200000000037</v>
          </cell>
          <cell r="L97">
            <v>1000</v>
          </cell>
          <cell r="M97">
            <v>900</v>
          </cell>
          <cell r="V97">
            <v>800</v>
          </cell>
          <cell r="W97">
            <v>1012.8</v>
          </cell>
          <cell r="X97">
            <v>1200</v>
          </cell>
          <cell r="Y97">
            <v>8.0321879936808855</v>
          </cell>
          <cell r="Z97">
            <v>4.1814770932069516</v>
          </cell>
          <cell r="AD97">
            <v>0</v>
          </cell>
          <cell r="AE97">
            <v>919.8</v>
          </cell>
          <cell r="AF97">
            <v>948.4</v>
          </cell>
          <cell r="AG97">
            <v>931</v>
          </cell>
          <cell r="AH97">
            <v>963.35400000000004</v>
          </cell>
          <cell r="AI97" t="str">
            <v>оконч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B98" t="str">
            <v>кг</v>
          </cell>
          <cell r="C98">
            <v>8.2050000000000001</v>
          </cell>
          <cell r="D98">
            <v>10.803000000000001</v>
          </cell>
          <cell r="E98">
            <v>2.6840000000000002</v>
          </cell>
          <cell r="F98">
            <v>16.324000000000002</v>
          </cell>
          <cell r="G98">
            <v>0</v>
          </cell>
          <cell r="H98">
            <v>1</v>
          </cell>
          <cell r="I98" t="e">
            <v>#N/A</v>
          </cell>
          <cell r="J98">
            <v>3.95</v>
          </cell>
          <cell r="K98">
            <v>-1.266</v>
          </cell>
          <cell r="L98">
            <v>0</v>
          </cell>
          <cell r="M98">
            <v>10</v>
          </cell>
          <cell r="W98">
            <v>0.53680000000000005</v>
          </cell>
          <cell r="Y98">
            <v>49.03874813710879</v>
          </cell>
          <cell r="Z98">
            <v>30.409836065573771</v>
          </cell>
          <cell r="AD98">
            <v>0</v>
          </cell>
          <cell r="AE98">
            <v>2.4178000000000002</v>
          </cell>
          <cell r="AF98">
            <v>0.53680000000000005</v>
          </cell>
          <cell r="AG98">
            <v>2.1472000000000002</v>
          </cell>
          <cell r="AH98">
            <v>0</v>
          </cell>
          <cell r="AI98">
            <v>0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B99" t="str">
            <v>кг</v>
          </cell>
          <cell r="C99">
            <v>225.67699999999999</v>
          </cell>
          <cell r="D99">
            <v>157.989</v>
          </cell>
          <cell r="E99">
            <v>247.33500000000001</v>
          </cell>
          <cell r="F99">
            <v>122.425</v>
          </cell>
          <cell r="G99" t="str">
            <v>г</v>
          </cell>
          <cell r="H99">
            <v>1</v>
          </cell>
          <cell r="I99" t="e">
            <v>#N/A</v>
          </cell>
          <cell r="J99">
            <v>259.28100000000001</v>
          </cell>
          <cell r="K99">
            <v>-11.945999999999998</v>
          </cell>
          <cell r="L99">
            <v>80</v>
          </cell>
          <cell r="M99">
            <v>50</v>
          </cell>
          <cell r="V99">
            <v>120</v>
          </cell>
          <cell r="W99">
            <v>49.466999999999999</v>
          </cell>
          <cell r="X99">
            <v>80</v>
          </cell>
          <cell r="Y99">
            <v>9.1459963207795099</v>
          </cell>
          <cell r="Z99">
            <v>2.4748822447288092</v>
          </cell>
          <cell r="AD99">
            <v>0</v>
          </cell>
          <cell r="AE99">
            <v>44.070599999999999</v>
          </cell>
          <cell r="AF99">
            <v>38.702999999999996</v>
          </cell>
          <cell r="AG99">
            <v>39.867200000000004</v>
          </cell>
          <cell r="AH99">
            <v>53.942</v>
          </cell>
          <cell r="AI99">
            <v>0</v>
          </cell>
        </row>
        <row r="100">
          <cell r="A100" t="str">
            <v xml:space="preserve"> 467  Колбаса Филейная 0,5кг ТМ Особый рецепт  ПОКОМ</v>
          </cell>
          <cell r="B100" t="str">
            <v>шт</v>
          </cell>
          <cell r="C100">
            <v>118</v>
          </cell>
          <cell r="D100">
            <v>141</v>
          </cell>
          <cell r="E100">
            <v>102</v>
          </cell>
          <cell r="F100">
            <v>149</v>
          </cell>
          <cell r="G100">
            <v>0</v>
          </cell>
          <cell r="H100">
            <v>0.5</v>
          </cell>
          <cell r="I100" t="e">
            <v>#N/A</v>
          </cell>
          <cell r="J100">
            <v>185</v>
          </cell>
          <cell r="K100">
            <v>-83</v>
          </cell>
          <cell r="L100">
            <v>30</v>
          </cell>
          <cell r="M100">
            <v>20</v>
          </cell>
          <cell r="W100">
            <v>20.399999999999999</v>
          </cell>
          <cell r="X100">
            <v>30</v>
          </cell>
          <cell r="Y100">
            <v>11.225490196078432</v>
          </cell>
          <cell r="Z100">
            <v>7.3039215686274517</v>
          </cell>
          <cell r="AD100">
            <v>0</v>
          </cell>
          <cell r="AE100">
            <v>22.6</v>
          </cell>
          <cell r="AF100">
            <v>18.399999999999999</v>
          </cell>
          <cell r="AG100">
            <v>23</v>
          </cell>
          <cell r="AH100">
            <v>13</v>
          </cell>
          <cell r="AI100" t="e">
            <v>#N/A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B101" t="str">
            <v>шт</v>
          </cell>
          <cell r="D101">
            <v>10</v>
          </cell>
          <cell r="E101">
            <v>0</v>
          </cell>
          <cell r="F101">
            <v>10</v>
          </cell>
          <cell r="G101">
            <v>0</v>
          </cell>
          <cell r="H101">
            <v>0.4</v>
          </cell>
          <cell r="I101" t="e">
            <v>#N/A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W101">
            <v>0</v>
          </cell>
          <cell r="Y101" t="e">
            <v>#DIV/0!</v>
          </cell>
          <cell r="Z101" t="e">
            <v>#DIV/0!</v>
          </cell>
          <cell r="AD101">
            <v>0</v>
          </cell>
          <cell r="AE101">
            <v>0.8</v>
          </cell>
          <cell r="AF101">
            <v>0.8</v>
          </cell>
          <cell r="AG101">
            <v>0.6</v>
          </cell>
          <cell r="AH101">
            <v>0</v>
          </cell>
          <cell r="AI101">
            <v>0</v>
          </cell>
        </row>
        <row r="102">
          <cell r="A102" t="str">
            <v xml:space="preserve"> 478  Сардельки Зареченские ВЕС ТМ Зареченские  ПОКОМ</v>
          </cell>
          <cell r="B102" t="str">
            <v>кг</v>
          </cell>
          <cell r="C102">
            <v>59.883000000000003</v>
          </cell>
          <cell r="D102">
            <v>150.346</v>
          </cell>
          <cell r="E102">
            <v>86.644999999999996</v>
          </cell>
          <cell r="F102">
            <v>119.58499999999999</v>
          </cell>
          <cell r="G102" t="str">
            <v>нов1202</v>
          </cell>
          <cell r="H102">
            <v>1</v>
          </cell>
          <cell r="I102" t="e">
            <v>#N/A</v>
          </cell>
          <cell r="J102">
            <v>122.006</v>
          </cell>
          <cell r="K102">
            <v>-35.361000000000004</v>
          </cell>
          <cell r="L102">
            <v>40</v>
          </cell>
          <cell r="M102">
            <v>20</v>
          </cell>
          <cell r="W102">
            <v>17.329000000000001</v>
          </cell>
          <cell r="Y102">
            <v>10.363263892896299</v>
          </cell>
          <cell r="Z102">
            <v>6.9008598303422</v>
          </cell>
          <cell r="AD102">
            <v>0</v>
          </cell>
          <cell r="AE102">
            <v>0</v>
          </cell>
          <cell r="AF102">
            <v>11.463800000000001</v>
          </cell>
          <cell r="AG102">
            <v>24.0124</v>
          </cell>
          <cell r="AH102">
            <v>17.329000000000001</v>
          </cell>
          <cell r="AI102">
            <v>0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B103" t="str">
            <v>шт</v>
          </cell>
          <cell r="C103">
            <v>60</v>
          </cell>
          <cell r="D103">
            <v>74</v>
          </cell>
          <cell r="E103">
            <v>33</v>
          </cell>
          <cell r="F103">
            <v>15</v>
          </cell>
          <cell r="G103" t="str">
            <v>н</v>
          </cell>
          <cell r="H103">
            <v>0.3</v>
          </cell>
          <cell r="I103" t="e">
            <v>#N/A</v>
          </cell>
          <cell r="J103">
            <v>63</v>
          </cell>
          <cell r="K103">
            <v>-30</v>
          </cell>
          <cell r="L103">
            <v>10</v>
          </cell>
          <cell r="M103">
            <v>10</v>
          </cell>
          <cell r="V103">
            <v>10</v>
          </cell>
          <cell r="W103">
            <v>6.6</v>
          </cell>
          <cell r="X103">
            <v>10</v>
          </cell>
          <cell r="Y103">
            <v>8.3333333333333339</v>
          </cell>
          <cell r="Z103">
            <v>2.2727272727272729</v>
          </cell>
          <cell r="AD103">
            <v>0</v>
          </cell>
          <cell r="AE103">
            <v>8.8000000000000007</v>
          </cell>
          <cell r="AF103">
            <v>5.8</v>
          </cell>
          <cell r="AG103">
            <v>7.4</v>
          </cell>
          <cell r="AH103">
            <v>3</v>
          </cell>
          <cell r="AI103" t="str">
            <v>увел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B104" t="str">
            <v>шт</v>
          </cell>
          <cell r="C104">
            <v>122</v>
          </cell>
          <cell r="D104">
            <v>145</v>
          </cell>
          <cell r="E104">
            <v>52</v>
          </cell>
          <cell r="F104">
            <v>24</v>
          </cell>
          <cell r="G104" t="str">
            <v>н</v>
          </cell>
          <cell r="H104">
            <v>0.3</v>
          </cell>
          <cell r="I104" t="e">
            <v>#N/A</v>
          </cell>
          <cell r="J104">
            <v>88</v>
          </cell>
          <cell r="K104">
            <v>-36</v>
          </cell>
          <cell r="L104">
            <v>10</v>
          </cell>
          <cell r="M104">
            <v>10</v>
          </cell>
          <cell r="V104">
            <v>10</v>
          </cell>
          <cell r="W104">
            <v>10.4</v>
          </cell>
          <cell r="X104">
            <v>10</v>
          </cell>
          <cell r="Y104">
            <v>6.1538461538461533</v>
          </cell>
          <cell r="Z104">
            <v>2.3076923076923075</v>
          </cell>
          <cell r="AD104">
            <v>0</v>
          </cell>
          <cell r="AE104">
            <v>15</v>
          </cell>
          <cell r="AF104">
            <v>7.8</v>
          </cell>
          <cell r="AG104">
            <v>10.6</v>
          </cell>
          <cell r="AH104">
            <v>8</v>
          </cell>
          <cell r="AI104" t="str">
            <v>увел</v>
          </cell>
        </row>
        <row r="105">
          <cell r="A105" t="str">
            <v xml:space="preserve"> 492  Колбаса Салями Филейская 0,3кг ТМ Вязанка  ПОКОМ</v>
          </cell>
          <cell r="B105" t="str">
            <v>шт</v>
          </cell>
          <cell r="C105">
            <v>101</v>
          </cell>
          <cell r="D105">
            <v>206</v>
          </cell>
          <cell r="E105">
            <v>30</v>
          </cell>
          <cell r="F105">
            <v>13</v>
          </cell>
          <cell r="G105" t="str">
            <v>н</v>
          </cell>
          <cell r="H105">
            <v>0.3</v>
          </cell>
          <cell r="I105" t="e">
            <v>#N/A</v>
          </cell>
          <cell r="J105">
            <v>78</v>
          </cell>
          <cell r="K105">
            <v>-48</v>
          </cell>
          <cell r="L105">
            <v>10</v>
          </cell>
          <cell r="M105">
            <v>10</v>
          </cell>
          <cell r="V105">
            <v>10</v>
          </cell>
          <cell r="W105">
            <v>6</v>
          </cell>
          <cell r="X105">
            <v>10</v>
          </cell>
          <cell r="Y105">
            <v>8.8333333333333339</v>
          </cell>
          <cell r="Z105">
            <v>2.1666666666666665</v>
          </cell>
          <cell r="AD105">
            <v>0</v>
          </cell>
          <cell r="AE105">
            <v>15.6</v>
          </cell>
          <cell r="AF105">
            <v>8.8000000000000007</v>
          </cell>
          <cell r="AG105">
            <v>7.2</v>
          </cell>
          <cell r="AH105">
            <v>1</v>
          </cell>
          <cell r="AI105" t="str">
            <v>увел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B106" t="str">
            <v>шт</v>
          </cell>
          <cell r="C106">
            <v>486</v>
          </cell>
          <cell r="D106">
            <v>1356</v>
          </cell>
          <cell r="E106">
            <v>884</v>
          </cell>
          <cell r="F106">
            <v>926</v>
          </cell>
          <cell r="G106" t="str">
            <v>нов041,</v>
          </cell>
          <cell r="H106">
            <v>0.3</v>
          </cell>
          <cell r="I106" t="e">
            <v>#N/A</v>
          </cell>
          <cell r="J106">
            <v>969</v>
          </cell>
          <cell r="K106">
            <v>-85</v>
          </cell>
          <cell r="L106">
            <v>150</v>
          </cell>
          <cell r="M106">
            <v>150</v>
          </cell>
          <cell r="V106">
            <v>150</v>
          </cell>
          <cell r="W106">
            <v>176.8</v>
          </cell>
          <cell r="X106">
            <v>220</v>
          </cell>
          <cell r="Y106">
            <v>9.0271493212669682</v>
          </cell>
          <cell r="Z106">
            <v>5.2375565610859729</v>
          </cell>
          <cell r="AD106">
            <v>0</v>
          </cell>
          <cell r="AE106">
            <v>113.4</v>
          </cell>
          <cell r="AF106">
            <v>177.6</v>
          </cell>
          <cell r="AG106">
            <v>154.6</v>
          </cell>
          <cell r="AH106">
            <v>207</v>
          </cell>
          <cell r="AI106" t="e">
            <v>#N/A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B107" t="str">
            <v>шт</v>
          </cell>
          <cell r="C107">
            <v>391</v>
          </cell>
          <cell r="D107">
            <v>731</v>
          </cell>
          <cell r="E107">
            <v>533</v>
          </cell>
          <cell r="F107">
            <v>564</v>
          </cell>
          <cell r="G107" t="str">
            <v>нов041,</v>
          </cell>
          <cell r="H107">
            <v>0.3</v>
          </cell>
          <cell r="I107" t="e">
            <v>#N/A</v>
          </cell>
          <cell r="J107">
            <v>557</v>
          </cell>
          <cell r="K107">
            <v>-24</v>
          </cell>
          <cell r="L107">
            <v>50</v>
          </cell>
          <cell r="M107">
            <v>100</v>
          </cell>
          <cell r="V107">
            <v>120</v>
          </cell>
          <cell r="W107">
            <v>106.6</v>
          </cell>
          <cell r="X107">
            <v>120</v>
          </cell>
          <cell r="Y107">
            <v>8.9493433395872426</v>
          </cell>
          <cell r="Z107">
            <v>5.2908067542213884</v>
          </cell>
          <cell r="AD107">
            <v>0</v>
          </cell>
          <cell r="AE107">
            <v>100.6</v>
          </cell>
          <cell r="AF107">
            <v>114.8</v>
          </cell>
          <cell r="AG107">
            <v>105.2</v>
          </cell>
          <cell r="AH107">
            <v>114</v>
          </cell>
          <cell r="AI107" t="e">
            <v>#N/A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B108" t="str">
            <v>шт</v>
          </cell>
          <cell r="C108">
            <v>572</v>
          </cell>
          <cell r="D108">
            <v>594</v>
          </cell>
          <cell r="E108">
            <v>604</v>
          </cell>
          <cell r="F108">
            <v>525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658</v>
          </cell>
          <cell r="K108">
            <v>-54</v>
          </cell>
          <cell r="L108">
            <v>150</v>
          </cell>
          <cell r="M108">
            <v>150</v>
          </cell>
          <cell r="V108">
            <v>120</v>
          </cell>
          <cell r="W108">
            <v>120.8</v>
          </cell>
          <cell r="X108">
            <v>150</v>
          </cell>
          <cell r="Y108">
            <v>9.064569536423841</v>
          </cell>
          <cell r="Z108">
            <v>4.3460264900662251</v>
          </cell>
          <cell r="AD108">
            <v>0</v>
          </cell>
          <cell r="AE108">
            <v>104.2</v>
          </cell>
          <cell r="AF108">
            <v>107</v>
          </cell>
          <cell r="AG108">
            <v>118.4</v>
          </cell>
          <cell r="AH108">
            <v>128</v>
          </cell>
          <cell r="AI108" t="e">
            <v>#N/A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B109" t="str">
            <v>шт</v>
          </cell>
          <cell r="C109">
            <v>305</v>
          </cell>
          <cell r="D109">
            <v>570</v>
          </cell>
          <cell r="E109">
            <v>404</v>
          </cell>
          <cell r="F109">
            <v>462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421</v>
          </cell>
          <cell r="K109">
            <v>-17</v>
          </cell>
          <cell r="L109">
            <v>0</v>
          </cell>
          <cell r="M109">
            <v>100</v>
          </cell>
          <cell r="V109">
            <v>100</v>
          </cell>
          <cell r="W109">
            <v>80.8</v>
          </cell>
          <cell r="X109">
            <v>100</v>
          </cell>
          <cell r="Y109">
            <v>9.4306930693069315</v>
          </cell>
          <cell r="Z109">
            <v>5.717821782178218</v>
          </cell>
          <cell r="AD109">
            <v>0</v>
          </cell>
          <cell r="AE109">
            <v>78.599999999999994</v>
          </cell>
          <cell r="AF109">
            <v>84.6</v>
          </cell>
          <cell r="AG109">
            <v>81.8</v>
          </cell>
          <cell r="AH109">
            <v>80</v>
          </cell>
          <cell r="AI109" t="e">
            <v>#N/A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B110" t="str">
            <v>кг</v>
          </cell>
          <cell r="C110">
            <v>36.826000000000001</v>
          </cell>
          <cell r="D110">
            <v>17.041</v>
          </cell>
          <cell r="E110">
            <v>23.36</v>
          </cell>
          <cell r="F110">
            <v>9.5399999999999991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26.102</v>
          </cell>
          <cell r="K110">
            <v>-2.7420000000000009</v>
          </cell>
          <cell r="L110">
            <v>10</v>
          </cell>
          <cell r="M110">
            <v>10</v>
          </cell>
          <cell r="W110">
            <v>4.6719999999999997</v>
          </cell>
          <cell r="X110">
            <v>10</v>
          </cell>
          <cell r="Y110">
            <v>8.4631849315068504</v>
          </cell>
          <cell r="Z110">
            <v>2.0419520547945207</v>
          </cell>
          <cell r="AD110">
            <v>0</v>
          </cell>
          <cell r="AE110">
            <v>4.1196000000000002</v>
          </cell>
          <cell r="AF110">
            <v>0.82799999999999996</v>
          </cell>
          <cell r="AG110">
            <v>5.5064000000000002</v>
          </cell>
          <cell r="AH110">
            <v>0</v>
          </cell>
          <cell r="AI110" t="str">
            <v>увел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B111" t="str">
            <v>шт</v>
          </cell>
          <cell r="C111">
            <v>451</v>
          </cell>
          <cell r="D111">
            <v>562</v>
          </cell>
          <cell r="E111">
            <v>549</v>
          </cell>
          <cell r="F111">
            <v>423</v>
          </cell>
          <cell r="G111" t="str">
            <v>нов23,10,</v>
          </cell>
          <cell r="H111">
            <v>0.28000000000000003</v>
          </cell>
          <cell r="I111" t="e">
            <v>#N/A</v>
          </cell>
          <cell r="J111">
            <v>663</v>
          </cell>
          <cell r="K111">
            <v>-114</v>
          </cell>
          <cell r="L111">
            <v>100</v>
          </cell>
          <cell r="M111">
            <v>100</v>
          </cell>
          <cell r="V111">
            <v>200</v>
          </cell>
          <cell r="W111">
            <v>109.8</v>
          </cell>
          <cell r="X111">
            <v>150</v>
          </cell>
          <cell r="Y111">
            <v>8.8615664845173043</v>
          </cell>
          <cell r="Z111">
            <v>3.8524590163934427</v>
          </cell>
          <cell r="AD111">
            <v>0</v>
          </cell>
          <cell r="AE111">
            <v>123.6</v>
          </cell>
          <cell r="AF111">
            <v>104</v>
          </cell>
          <cell r="AG111">
            <v>100.8</v>
          </cell>
          <cell r="AH111">
            <v>117</v>
          </cell>
          <cell r="AI111">
            <v>0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B112" t="str">
            <v>шт</v>
          </cell>
          <cell r="C112">
            <v>11</v>
          </cell>
          <cell r="E112">
            <v>1</v>
          </cell>
          <cell r="F112">
            <v>10</v>
          </cell>
          <cell r="G112" t="str">
            <v>нов 06,11,</v>
          </cell>
          <cell r="H112">
            <v>0.33</v>
          </cell>
          <cell r="I112" t="e">
            <v>#N/A</v>
          </cell>
          <cell r="J112">
            <v>21</v>
          </cell>
          <cell r="K112">
            <v>-20</v>
          </cell>
          <cell r="L112">
            <v>10</v>
          </cell>
          <cell r="M112">
            <v>0</v>
          </cell>
          <cell r="W112">
            <v>0.2</v>
          </cell>
          <cell r="Y112">
            <v>100</v>
          </cell>
          <cell r="Z112">
            <v>50</v>
          </cell>
          <cell r="AD112">
            <v>0</v>
          </cell>
          <cell r="AE112">
            <v>0.8</v>
          </cell>
          <cell r="AF112">
            <v>1.2</v>
          </cell>
          <cell r="AG112">
            <v>0.2</v>
          </cell>
          <cell r="AH112">
            <v>0</v>
          </cell>
          <cell r="AI112" t="str">
            <v>склад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B113" t="str">
            <v>кг</v>
          </cell>
          <cell r="C113">
            <v>36.283000000000001</v>
          </cell>
          <cell r="D113">
            <v>33.192</v>
          </cell>
          <cell r="E113">
            <v>28.469000000000001</v>
          </cell>
          <cell r="F113">
            <v>24.791</v>
          </cell>
          <cell r="G113" t="str">
            <v>н0801,</v>
          </cell>
          <cell r="H113">
            <v>1</v>
          </cell>
          <cell r="I113" t="e">
            <v>#N/A</v>
          </cell>
          <cell r="J113">
            <v>44.2</v>
          </cell>
          <cell r="K113">
            <v>-15.731000000000002</v>
          </cell>
          <cell r="L113">
            <v>10</v>
          </cell>
          <cell r="M113">
            <v>10</v>
          </cell>
          <cell r="W113">
            <v>5.6938000000000004</v>
          </cell>
          <cell r="Y113">
            <v>7.86662685728336</v>
          </cell>
          <cell r="Z113">
            <v>4.3540342126523583</v>
          </cell>
          <cell r="AD113">
            <v>0</v>
          </cell>
          <cell r="AE113">
            <v>4.9636000000000005</v>
          </cell>
          <cell r="AF113">
            <v>0.81600000000000006</v>
          </cell>
          <cell r="AG113">
            <v>6.7983999999999991</v>
          </cell>
          <cell r="AH113">
            <v>2.72</v>
          </cell>
          <cell r="AI113" t="str">
            <v>увел</v>
          </cell>
        </row>
        <row r="114">
          <cell r="A114" t="str">
            <v xml:space="preserve"> 507  Колбаса Персидская халяль ВЕС ТМ Вязанка  ПОКОМ</v>
          </cell>
          <cell r="B114" t="str">
            <v>кг</v>
          </cell>
          <cell r="C114">
            <v>14.26</v>
          </cell>
          <cell r="D114">
            <v>25.245999999999999</v>
          </cell>
          <cell r="E114">
            <v>12.217000000000001</v>
          </cell>
          <cell r="G114" t="str">
            <v>н03,01,</v>
          </cell>
          <cell r="H114">
            <v>1</v>
          </cell>
          <cell r="I114" t="e">
            <v>#N/A</v>
          </cell>
          <cell r="J114">
            <v>37.347000000000001</v>
          </cell>
          <cell r="K114">
            <v>-25.130000000000003</v>
          </cell>
          <cell r="L114">
            <v>0</v>
          </cell>
          <cell r="M114">
            <v>0</v>
          </cell>
          <cell r="V114">
            <v>10</v>
          </cell>
          <cell r="W114">
            <v>2.4434</v>
          </cell>
          <cell r="X114">
            <v>10</v>
          </cell>
          <cell r="Y114">
            <v>8.1853155439142178</v>
          </cell>
          <cell r="Z114">
            <v>0</v>
          </cell>
          <cell r="AD114">
            <v>0</v>
          </cell>
          <cell r="AE114">
            <v>9.8691999999999993</v>
          </cell>
          <cell r="AF114">
            <v>6.5011999999999999</v>
          </cell>
          <cell r="AG114">
            <v>2.0754000000000001</v>
          </cell>
          <cell r="AH114">
            <v>0</v>
          </cell>
          <cell r="AI114" t="str">
            <v>увел</v>
          </cell>
        </row>
        <row r="115">
          <cell r="A115" t="str">
            <v xml:space="preserve"> 508  Сосиски Аравийские ВЕС ТМ Вязанка  ПОКОМ</v>
          </cell>
          <cell r="B115" t="str">
            <v>кг</v>
          </cell>
          <cell r="C115">
            <v>9.1940000000000008</v>
          </cell>
          <cell r="D115">
            <v>50.98</v>
          </cell>
          <cell r="E115">
            <v>16.225000000000001</v>
          </cell>
          <cell r="G115" t="str">
            <v>н03,01,</v>
          </cell>
          <cell r="H115">
            <v>1</v>
          </cell>
          <cell r="I115" t="e">
            <v>#N/A</v>
          </cell>
          <cell r="J115">
            <v>24.702000000000002</v>
          </cell>
          <cell r="K115">
            <v>-8.4770000000000003</v>
          </cell>
          <cell r="L115">
            <v>0</v>
          </cell>
          <cell r="M115">
            <v>10</v>
          </cell>
          <cell r="V115">
            <v>10</v>
          </cell>
          <cell r="W115">
            <v>3.2450000000000001</v>
          </cell>
          <cell r="X115">
            <v>10</v>
          </cell>
          <cell r="Y115">
            <v>9.2449922958397526</v>
          </cell>
          <cell r="Z115">
            <v>0</v>
          </cell>
          <cell r="AD115">
            <v>0</v>
          </cell>
          <cell r="AE115">
            <v>11.4764</v>
          </cell>
          <cell r="AF115">
            <v>9.0376000000000012</v>
          </cell>
          <cell r="AG115">
            <v>8.4111999999999991</v>
          </cell>
          <cell r="AH115">
            <v>0</v>
          </cell>
          <cell r="AI115">
            <v>0</v>
          </cell>
        </row>
        <row r="116">
          <cell r="A116" t="str">
            <v xml:space="preserve"> 509  Колбаса Пряная Халяль ВЕС ТМ Сафияль  ПОКОМ</v>
          </cell>
          <cell r="B116" t="str">
            <v>кг</v>
          </cell>
          <cell r="C116">
            <v>4.0810000000000004</v>
          </cell>
          <cell r="D116">
            <v>20.184000000000001</v>
          </cell>
          <cell r="E116">
            <v>15.143000000000001</v>
          </cell>
          <cell r="G116" t="str">
            <v>н03,01,</v>
          </cell>
          <cell r="H116">
            <v>1</v>
          </cell>
          <cell r="I116" t="e">
            <v>#N/A</v>
          </cell>
          <cell r="J116">
            <v>22.283999999999999</v>
          </cell>
          <cell r="K116">
            <v>-7.1409999999999982</v>
          </cell>
          <cell r="L116">
            <v>0</v>
          </cell>
          <cell r="M116">
            <v>0</v>
          </cell>
          <cell r="V116">
            <v>10</v>
          </cell>
          <cell r="W116">
            <v>3.0286</v>
          </cell>
          <cell r="X116">
            <v>10</v>
          </cell>
          <cell r="Y116">
            <v>6.6037112857425875</v>
          </cell>
          <cell r="Z116">
            <v>0</v>
          </cell>
          <cell r="AD116">
            <v>0</v>
          </cell>
          <cell r="AE116">
            <v>12.968399999999999</v>
          </cell>
          <cell r="AF116">
            <v>5.67</v>
          </cell>
          <cell r="AG116">
            <v>4.2088000000000001</v>
          </cell>
          <cell r="AH116">
            <v>0</v>
          </cell>
          <cell r="AI116">
            <v>0</v>
          </cell>
        </row>
        <row r="117">
          <cell r="A117" t="str">
            <v xml:space="preserve"> 513  Колбаса вареная Стародворская 0,4кг ТМ Стародворье  ПОКОМ</v>
          </cell>
          <cell r="B117" t="str">
            <v>шт</v>
          </cell>
          <cell r="C117">
            <v>627</v>
          </cell>
          <cell r="D117">
            <v>100</v>
          </cell>
          <cell r="E117">
            <v>304</v>
          </cell>
          <cell r="F117">
            <v>301</v>
          </cell>
          <cell r="G117" t="str">
            <v>помзв</v>
          </cell>
          <cell r="H117">
            <v>0</v>
          </cell>
          <cell r="I117" t="e">
            <v>#N/A</v>
          </cell>
          <cell r="J117">
            <v>349</v>
          </cell>
          <cell r="K117">
            <v>-45</v>
          </cell>
          <cell r="L117">
            <v>0</v>
          </cell>
          <cell r="M117">
            <v>0</v>
          </cell>
          <cell r="W117">
            <v>60.8</v>
          </cell>
          <cell r="Y117">
            <v>4.9506578947368425</v>
          </cell>
          <cell r="Z117">
            <v>4.9506578947368425</v>
          </cell>
          <cell r="AD117">
            <v>0</v>
          </cell>
          <cell r="AE117">
            <v>8.1999999999999993</v>
          </cell>
          <cell r="AF117">
            <v>45.4</v>
          </cell>
          <cell r="AG117">
            <v>40</v>
          </cell>
          <cell r="AH117">
            <v>118</v>
          </cell>
          <cell r="AI117" t="str">
            <v>увел</v>
          </cell>
        </row>
        <row r="118">
          <cell r="A118" t="str">
            <v>БОНУС_ 457  Колбаса Молочная ТМ Особый рецепт ВЕС большой батон  ПОКОМ</v>
          </cell>
          <cell r="B118" t="str">
            <v>кг</v>
          </cell>
          <cell r="C118">
            <v>1247.68</v>
          </cell>
          <cell r="D118">
            <v>1592.665</v>
          </cell>
          <cell r="E118">
            <v>815.01499999999999</v>
          </cell>
          <cell r="F118">
            <v>1437.665</v>
          </cell>
          <cell r="G118" t="str">
            <v>ак</v>
          </cell>
          <cell r="H118">
            <v>0</v>
          </cell>
          <cell r="I118" t="e">
            <v>#N/A</v>
          </cell>
          <cell r="J118">
            <v>845.46799999999996</v>
          </cell>
          <cell r="K118">
            <v>-30.452999999999975</v>
          </cell>
          <cell r="L118">
            <v>0</v>
          </cell>
          <cell r="M118">
            <v>0</v>
          </cell>
          <cell r="W118">
            <v>163.00299999999999</v>
          </cell>
          <cell r="Y118">
            <v>8.8198683459813623</v>
          </cell>
          <cell r="Z118">
            <v>8.8198683459813623</v>
          </cell>
          <cell r="AD118">
            <v>0</v>
          </cell>
          <cell r="AE118">
            <v>161.93620000000001</v>
          </cell>
          <cell r="AF118">
            <v>173.49439999999998</v>
          </cell>
          <cell r="AG118">
            <v>175.50880000000001</v>
          </cell>
          <cell r="AH118">
            <v>220</v>
          </cell>
          <cell r="AI118" t="e">
            <v>#N/A</v>
          </cell>
        </row>
        <row r="119">
          <cell r="A119" t="str">
            <v>БОНУС_079  Колбаса Сервелат Кремлевский,  0.35 кг, ПОКОМ</v>
          </cell>
          <cell r="B119" t="str">
            <v>шт</v>
          </cell>
          <cell r="C119">
            <v>201</v>
          </cell>
          <cell r="D119">
            <v>1760</v>
          </cell>
          <cell r="E119">
            <v>1334</v>
          </cell>
          <cell r="F119">
            <v>497</v>
          </cell>
          <cell r="G119" t="str">
            <v>ак</v>
          </cell>
          <cell r="H119">
            <v>0</v>
          </cell>
          <cell r="I119" t="e">
            <v>#N/A</v>
          </cell>
          <cell r="J119">
            <v>1408</v>
          </cell>
          <cell r="K119">
            <v>-74</v>
          </cell>
          <cell r="L119">
            <v>0</v>
          </cell>
          <cell r="M119">
            <v>0</v>
          </cell>
          <cell r="W119">
            <v>266.8</v>
          </cell>
          <cell r="Y119">
            <v>1.8628185907046475</v>
          </cell>
          <cell r="Z119">
            <v>1.8628185907046475</v>
          </cell>
          <cell r="AD119">
            <v>0</v>
          </cell>
          <cell r="AE119">
            <v>96.4</v>
          </cell>
          <cell r="AF119">
            <v>213.4</v>
          </cell>
          <cell r="AG119">
            <v>231.6</v>
          </cell>
          <cell r="AH119">
            <v>344</v>
          </cell>
          <cell r="AI119" t="e">
            <v>#N/A</v>
          </cell>
        </row>
        <row r="120">
          <cell r="A120" t="str">
            <v>БОНУС_302  Сосиски Сочинки по-баварски,  0.4кг, ТМ Стародворье  ПОКОМ</v>
          </cell>
          <cell r="B120" t="str">
            <v>шт</v>
          </cell>
          <cell r="C120">
            <v>350</v>
          </cell>
          <cell r="D120">
            <v>1109</v>
          </cell>
          <cell r="E120">
            <v>426</v>
          </cell>
          <cell r="F120">
            <v>930</v>
          </cell>
          <cell r="G120" t="str">
            <v>ак</v>
          </cell>
          <cell r="H120">
            <v>0</v>
          </cell>
          <cell r="I120" t="e">
            <v>#N/A</v>
          </cell>
          <cell r="J120">
            <v>439</v>
          </cell>
          <cell r="K120">
            <v>-13</v>
          </cell>
          <cell r="L120">
            <v>0</v>
          </cell>
          <cell r="M120">
            <v>0</v>
          </cell>
          <cell r="W120">
            <v>85.2</v>
          </cell>
          <cell r="Y120">
            <v>10.915492957746478</v>
          </cell>
          <cell r="Z120">
            <v>10.915492957746478</v>
          </cell>
          <cell r="AD120">
            <v>0</v>
          </cell>
          <cell r="AE120">
            <v>102.4</v>
          </cell>
          <cell r="AF120">
            <v>90.4</v>
          </cell>
          <cell r="AG120">
            <v>81.599999999999994</v>
          </cell>
          <cell r="AH120">
            <v>106</v>
          </cell>
          <cell r="AI120" t="e">
            <v>#N/A</v>
          </cell>
        </row>
        <row r="121">
          <cell r="A121" t="str">
            <v>БОНУС_312  Ветчина Филейская ВЕС ТМ  Вязанка ТС Столичная  ПОКОМ</v>
          </cell>
          <cell r="B121" t="str">
            <v>кг</v>
          </cell>
          <cell r="C121">
            <v>204.75700000000001</v>
          </cell>
          <cell r="D121">
            <v>654.01900000000001</v>
          </cell>
          <cell r="E121">
            <v>552.45000000000005</v>
          </cell>
          <cell r="F121">
            <v>253.66200000000001</v>
          </cell>
          <cell r="G121" t="str">
            <v>ак</v>
          </cell>
          <cell r="H121">
            <v>0</v>
          </cell>
          <cell r="I121" t="e">
            <v>#N/A</v>
          </cell>
          <cell r="J121">
            <v>562.274</v>
          </cell>
          <cell r="K121">
            <v>-9.8239999999999554</v>
          </cell>
          <cell r="L121">
            <v>0</v>
          </cell>
          <cell r="M121">
            <v>0</v>
          </cell>
          <cell r="W121">
            <v>110.49000000000001</v>
          </cell>
          <cell r="Y121">
            <v>2.295791474341569</v>
          </cell>
          <cell r="Z121">
            <v>2.295791474341569</v>
          </cell>
          <cell r="AD121">
            <v>0</v>
          </cell>
          <cell r="AE121">
            <v>81.4636</v>
          </cell>
          <cell r="AF121">
            <v>82.111999999999995</v>
          </cell>
          <cell r="AG121">
            <v>94.826999999999998</v>
          </cell>
          <cell r="AH121">
            <v>137.85499999999999</v>
          </cell>
          <cell r="AI12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21.02.2025 - 27.02.2025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5.2</v>
          </cell>
          <cell r="F7">
            <v>582.46600000000001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9.1</v>
          </cell>
          <cell r="F8">
            <v>473.04199999999997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5.2</v>
          </cell>
          <cell r="F9">
            <v>1752.0070000000001</v>
          </cell>
        </row>
        <row r="10">
          <cell r="A10" t="str">
            <v xml:space="preserve"> 022  Колбаса Вязанка со шпиком, вектор 0,5кг, ПОКОМ</v>
          </cell>
          <cell r="D10">
            <v>3</v>
          </cell>
          <cell r="F10">
            <v>3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844</v>
          </cell>
          <cell r="F11">
            <v>2903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280</v>
          </cell>
          <cell r="F12">
            <v>3591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2073</v>
          </cell>
          <cell r="F13">
            <v>5483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5</v>
          </cell>
          <cell r="F14">
            <v>5</v>
          </cell>
        </row>
        <row r="15">
          <cell r="A15" t="str">
            <v xml:space="preserve"> 043  Ветчина Нежная ТМ Особый рецепт, п/а, 0,4кг    ПОКОМ</v>
          </cell>
          <cell r="F15">
            <v>81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2</v>
          </cell>
          <cell r="F16">
            <v>221</v>
          </cell>
        </row>
        <row r="17">
          <cell r="A17" t="str">
            <v xml:space="preserve"> 049  Колбаса Баварушка с грудинкой , фиброуз в/у 0.35 кг, ТМ Стародворье    ПОКОМ</v>
          </cell>
          <cell r="D17">
            <v>2</v>
          </cell>
          <cell r="F17">
            <v>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4</v>
          </cell>
          <cell r="F18">
            <v>268</v>
          </cell>
        </row>
        <row r="19">
          <cell r="A19" t="str">
            <v xml:space="preserve"> 073  Колбаса Салями Баварушка зернистая, в/у 0.35 кг срез, ТМ Стародворье ПОКОМ</v>
          </cell>
          <cell r="D19">
            <v>2</v>
          </cell>
          <cell r="F19">
            <v>2</v>
          </cell>
        </row>
        <row r="20">
          <cell r="A20" t="str">
            <v xml:space="preserve"> 079  Колбаса Сервелат Кремлевский,  0.35 кг, ПОКОМ</v>
          </cell>
          <cell r="F20">
            <v>12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</v>
          </cell>
          <cell r="F21">
            <v>1020</v>
          </cell>
        </row>
        <row r="22">
          <cell r="A22" t="str">
            <v xml:space="preserve"> 092  Сосиски Баварские с сыром,  0.42кг,ПОКОМ</v>
          </cell>
          <cell r="D22">
            <v>5</v>
          </cell>
          <cell r="F22">
            <v>5</v>
          </cell>
        </row>
        <row r="23">
          <cell r="A23" t="str">
            <v xml:space="preserve"> 093  Сосиски Баварские с сыром, БАВАРУШКИ МГС 0.42кг, ТМ Стародворье    ПОКОМ</v>
          </cell>
          <cell r="D23">
            <v>5</v>
          </cell>
          <cell r="F23">
            <v>5</v>
          </cell>
        </row>
        <row r="24">
          <cell r="A24" t="str">
            <v xml:space="preserve"> 094  Сосиски Баварские,  0.35кг, ТМ Колбасный стандарт ПОКОМ</v>
          </cell>
          <cell r="D24">
            <v>5</v>
          </cell>
          <cell r="F24">
            <v>5</v>
          </cell>
        </row>
        <row r="25">
          <cell r="A25" t="str">
            <v xml:space="preserve"> 096  Сосиски Баварские,  0.42кг,ПОКОМ</v>
          </cell>
          <cell r="D25">
            <v>5</v>
          </cell>
          <cell r="F25">
            <v>5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</v>
          </cell>
          <cell r="F26">
            <v>575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254</v>
          </cell>
          <cell r="F27">
            <v>379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72</v>
          </cell>
          <cell r="F28">
            <v>403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F29">
            <v>695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0.85</v>
          </cell>
          <cell r="F30">
            <v>410.77100000000002</v>
          </cell>
        </row>
        <row r="31">
          <cell r="A31" t="str">
            <v xml:space="preserve"> 201  Ветчина Нежная ТМ Особый рецепт, (2,5кг), ПОКОМ</v>
          </cell>
          <cell r="D31">
            <v>27.501000000000001</v>
          </cell>
          <cell r="F31">
            <v>4537.9530000000004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2.4</v>
          </cell>
          <cell r="F32">
            <v>334.64699999999999</v>
          </cell>
        </row>
        <row r="33">
          <cell r="A33" t="str">
            <v xml:space="preserve"> 219  Колбаса Докторская Особая ТМ Особый рецепт, ВЕС  ПОКОМ</v>
          </cell>
          <cell r="D33">
            <v>10</v>
          </cell>
          <cell r="F33">
            <v>1171.154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1.6</v>
          </cell>
          <cell r="F34">
            <v>539.96799999999996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2.5</v>
          </cell>
          <cell r="F35">
            <v>2.5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1.651</v>
          </cell>
          <cell r="F36">
            <v>159.72499999999999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4.0510000000000002</v>
          </cell>
          <cell r="F37">
            <v>159.136</v>
          </cell>
        </row>
        <row r="38">
          <cell r="A38" t="str">
            <v xml:space="preserve"> 240  Колбаса Салями охотничья, ВЕС. ПОКОМ</v>
          </cell>
          <cell r="F38">
            <v>4.8819999999999997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3.2010000000000001</v>
          </cell>
          <cell r="F39">
            <v>384.72399999999999</v>
          </cell>
        </row>
        <row r="40">
          <cell r="A40" t="str">
            <v xml:space="preserve"> 247  Сардельки Нежные, ВЕС.  ПОКОМ</v>
          </cell>
          <cell r="D40">
            <v>2.6</v>
          </cell>
          <cell r="F40">
            <v>99.882000000000005</v>
          </cell>
        </row>
        <row r="41">
          <cell r="A41" t="str">
            <v xml:space="preserve"> 248  Сардельки Сочные ТМ Особый рецепт,   ПОКОМ</v>
          </cell>
          <cell r="D41">
            <v>2.6</v>
          </cell>
          <cell r="F41">
            <v>123.76300000000001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9.202</v>
          </cell>
          <cell r="F42">
            <v>991.28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F43">
            <v>70.114999999999995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F44">
            <v>139.4</v>
          </cell>
        </row>
        <row r="45">
          <cell r="A45" t="str">
            <v xml:space="preserve"> 263  Шпикачки Стародворские, ВЕС.  ПОКОМ</v>
          </cell>
          <cell r="D45">
            <v>1.3</v>
          </cell>
          <cell r="F45">
            <v>125.669</v>
          </cell>
        </row>
        <row r="46">
          <cell r="A46" t="str">
            <v xml:space="preserve"> 265  Колбаса Балыкбургская, ВЕС, ТМ Баварушка  ПОКОМ</v>
          </cell>
          <cell r="F46">
            <v>45.3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F47">
            <v>51.65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2.1</v>
          </cell>
          <cell r="F48">
            <v>62.505000000000003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1</v>
          </cell>
          <cell r="F49">
            <v>933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1328</v>
          </cell>
          <cell r="F50">
            <v>3934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1648</v>
          </cell>
          <cell r="F51">
            <v>6014</v>
          </cell>
        </row>
        <row r="52">
          <cell r="A52" t="str">
            <v xml:space="preserve"> 283  Сосиски Сочинки, ВЕС, ТМ Стародворье ПОКОМ</v>
          </cell>
          <cell r="D52">
            <v>5.2</v>
          </cell>
          <cell r="F52">
            <v>517.4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9</v>
          </cell>
          <cell r="F53">
            <v>633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14</v>
          </cell>
          <cell r="F54">
            <v>1038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1.4</v>
          </cell>
          <cell r="F55">
            <v>265.58699999999999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9</v>
          </cell>
          <cell r="F56">
            <v>1362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4</v>
          </cell>
          <cell r="F57">
            <v>2038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0.7</v>
          </cell>
          <cell r="F58">
            <v>93.524000000000001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1.4</v>
          </cell>
          <cell r="F59">
            <v>226.21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6</v>
          </cell>
          <cell r="F60">
            <v>996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10</v>
          </cell>
          <cell r="F61">
            <v>1488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18</v>
          </cell>
          <cell r="F62">
            <v>945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1.3</v>
          </cell>
          <cell r="F63">
            <v>205.38900000000001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6.54</v>
          </cell>
          <cell r="F64">
            <v>721.82100000000003</v>
          </cell>
        </row>
        <row r="65">
          <cell r="A65" t="str">
            <v xml:space="preserve"> 316  Колбаса Нежная ТМ Зареченские ВЕС  ПОКОМ</v>
          </cell>
          <cell r="F65">
            <v>73.001999999999995</v>
          </cell>
        </row>
        <row r="66">
          <cell r="A66" t="str">
            <v xml:space="preserve"> 318  Сосиски Датские ТМ Зареченские, ВЕС  ПОКОМ</v>
          </cell>
          <cell r="D66">
            <v>11.95</v>
          </cell>
          <cell r="F66">
            <v>3364.09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2324</v>
          </cell>
          <cell r="F67">
            <v>5786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125</v>
          </cell>
          <cell r="F68">
            <v>3042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5</v>
          </cell>
          <cell r="F69">
            <v>988</v>
          </cell>
        </row>
        <row r="70">
          <cell r="A70" t="str">
            <v xml:space="preserve"> 328  Сардельки Сочинки Стародворье ТМ  0,4 кг ПОКОМ</v>
          </cell>
          <cell r="D70">
            <v>2</v>
          </cell>
          <cell r="F70">
            <v>386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3</v>
          </cell>
          <cell r="F71">
            <v>294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D72">
            <v>7.6</v>
          </cell>
          <cell r="F72">
            <v>882.68600000000004</v>
          </cell>
        </row>
        <row r="73">
          <cell r="A73" t="str">
            <v xml:space="preserve"> 334  Паштет Любительский ТМ Стародворье ламистер 0,1 кг  ПОКОМ</v>
          </cell>
          <cell r="D73">
            <v>9</v>
          </cell>
          <cell r="F73">
            <v>332</v>
          </cell>
        </row>
        <row r="74">
          <cell r="A74" t="str">
            <v xml:space="preserve"> 335  Колбаса Сливушка ТМ Вязанка. ВЕС.  ПОКОМ </v>
          </cell>
          <cell r="D74">
            <v>2.6</v>
          </cell>
          <cell r="F74">
            <v>273.31</v>
          </cell>
        </row>
        <row r="75">
          <cell r="A75" t="str">
            <v xml:space="preserve"> 336  Ветчина Сливушка с индейкой ТМ Вязанка. ВЕС  ПОКОМ</v>
          </cell>
          <cell r="D75">
            <v>2.6</v>
          </cell>
          <cell r="F75">
            <v>23.5</v>
          </cell>
        </row>
        <row r="76">
          <cell r="A76" t="str">
            <v xml:space="preserve"> 342 Сосиски Сочинки Молочные ТМ Стародворье 0,4 кг ПОКОМ</v>
          </cell>
          <cell r="D76">
            <v>1317</v>
          </cell>
          <cell r="F76">
            <v>3759</v>
          </cell>
        </row>
        <row r="77">
          <cell r="A77" t="str">
            <v xml:space="preserve"> 343 Сосиски Сочинки Сливочные ТМ Стародворье  0,4 кг</v>
          </cell>
          <cell r="D77">
            <v>12</v>
          </cell>
          <cell r="F77">
            <v>2124</v>
          </cell>
        </row>
        <row r="78">
          <cell r="A78" t="str">
            <v xml:space="preserve"> 344  Колбаса Сочинка по-европейски с сочной грудинкой ТМ Стародворье, ВЕС ПОКОМ</v>
          </cell>
          <cell r="D78">
            <v>0.8</v>
          </cell>
          <cell r="F78">
            <v>481.09300000000002</v>
          </cell>
        </row>
        <row r="79">
          <cell r="A79" t="str">
            <v xml:space="preserve"> 345  Колбаса Сочинка по-фински с сочным окроком ТМ Стародворье ВЕС ПОКОМ</v>
          </cell>
          <cell r="F79">
            <v>282.214</v>
          </cell>
        </row>
        <row r="80">
          <cell r="A80" t="str">
            <v xml:space="preserve"> 346  Колбаса Сочинка зернистая с сочной грудинкой ТМ Стародворье.ВЕС ПОКОМ</v>
          </cell>
          <cell r="D80">
            <v>3.2</v>
          </cell>
          <cell r="F80">
            <v>723.8</v>
          </cell>
        </row>
        <row r="81">
          <cell r="A81" t="str">
            <v xml:space="preserve"> 347  Колбаса Сочинка рубленая с сочным окороком ТМ Стародворье ВЕС ПОКОМ</v>
          </cell>
          <cell r="F81">
            <v>384.65899999999999</v>
          </cell>
        </row>
        <row r="82">
          <cell r="A82" t="str">
            <v xml:space="preserve"> 353  Колбаса Салями запеченная ТМ Стародворье ТС Дугушка. 0,6 кг ПОКОМ</v>
          </cell>
          <cell r="F82">
            <v>95</v>
          </cell>
        </row>
        <row r="83">
          <cell r="A83" t="str">
            <v xml:space="preserve"> 354  Колбаса Рубленая запеченная ТМ Стародворье,ТС Дугушка  0,6 кг ПОКОМ</v>
          </cell>
          <cell r="D83">
            <v>1</v>
          </cell>
          <cell r="F83">
            <v>214</v>
          </cell>
        </row>
        <row r="84">
          <cell r="A84" t="str">
            <v xml:space="preserve"> 355  Колбаса Сервелат запеченный ТМ Стародворье ТС Дугушка. 0,6 кг. ПОКОМ</v>
          </cell>
          <cell r="D84">
            <v>1</v>
          </cell>
          <cell r="F84">
            <v>456</v>
          </cell>
        </row>
        <row r="85">
          <cell r="A85" t="str">
            <v xml:space="preserve"> 364  Сардельки Филейские Вязанка ВЕС NDX ТМ Вязанка  ПОКОМ</v>
          </cell>
          <cell r="F85">
            <v>95.483999999999995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D86">
            <v>10</v>
          </cell>
          <cell r="F86">
            <v>872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13</v>
          </cell>
          <cell r="F87">
            <v>887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5</v>
          </cell>
          <cell r="F88">
            <v>606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4</v>
          </cell>
          <cell r="F89">
            <v>896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2</v>
          </cell>
          <cell r="F90">
            <v>490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2</v>
          </cell>
          <cell r="F91">
            <v>205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2916</v>
          </cell>
          <cell r="F92">
            <v>6868</v>
          </cell>
        </row>
        <row r="93">
          <cell r="A93" t="str">
            <v xml:space="preserve"> 412  Сосиски Баварские ТМ Стародворье 0,35 кг ПОКОМ</v>
          </cell>
          <cell r="D93">
            <v>102</v>
          </cell>
          <cell r="F93">
            <v>4789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D94">
            <v>1</v>
          </cell>
          <cell r="F94">
            <v>18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F95">
            <v>1.45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D96">
            <v>4</v>
          </cell>
          <cell r="F96">
            <v>359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D97">
            <v>1.45</v>
          </cell>
          <cell r="F97">
            <v>122.952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F98">
            <v>13.65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3</v>
          </cell>
          <cell r="F99">
            <v>361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F100">
            <v>81.3</v>
          </cell>
        </row>
        <row r="101">
          <cell r="A101" t="str">
            <v xml:space="preserve"> 445  Колбаса Краковюрст ТМ Баварушка рубленая в оболочке черева в в.у 0,2 кг ПОКОМ</v>
          </cell>
          <cell r="D101">
            <v>1</v>
          </cell>
          <cell r="F101">
            <v>60</v>
          </cell>
        </row>
        <row r="102">
          <cell r="A102" t="str">
            <v xml:space="preserve"> 446  Колбаса Краковюрст ТМ Баварушка с душистым чесноком в оболочке черева в в.у 0,2 кг. ПОКОМ</v>
          </cell>
          <cell r="D102">
            <v>4</v>
          </cell>
          <cell r="F102">
            <v>56</v>
          </cell>
        </row>
        <row r="103">
          <cell r="A103" t="str">
            <v xml:space="preserve"> 447  Колбаски Краковюрст ТМ Баварушка с изысканными пряностями в оболочке NDX в в.у 0,2 кг. ПОКОМ </v>
          </cell>
          <cell r="D103">
            <v>4</v>
          </cell>
          <cell r="F103">
            <v>122</v>
          </cell>
        </row>
        <row r="104">
          <cell r="A104" t="str">
            <v xml:space="preserve"> 448  Сосиски Сливушки по-венски ТМ Вязанка. 0,3 кг ПОКОМ</v>
          </cell>
          <cell r="D104">
            <v>2</v>
          </cell>
          <cell r="F104">
            <v>995</v>
          </cell>
        </row>
        <row r="105">
          <cell r="A105" t="str">
            <v xml:space="preserve"> 449  Колбаса Дугушка Стародворская ВЕС ТС Дугушка ПОКОМ</v>
          </cell>
          <cell r="F105">
            <v>285.52699999999999</v>
          </cell>
        </row>
        <row r="106">
          <cell r="A106" t="str">
            <v xml:space="preserve"> 452  Колбаса Со шпиком ВЕС большой батон ТМ Особый рецепт  ПОКОМ</v>
          </cell>
          <cell r="D106">
            <v>12.5</v>
          </cell>
          <cell r="F106">
            <v>3897.2449999999999</v>
          </cell>
        </row>
        <row r="107">
          <cell r="A107" t="str">
            <v xml:space="preserve"> 456  Колбаса Филейная ТМ Особый рецепт ВЕС большой батон  ПОКОМ</v>
          </cell>
          <cell r="D107">
            <v>25.001999999999999</v>
          </cell>
          <cell r="F107">
            <v>5090.4660000000003</v>
          </cell>
        </row>
        <row r="108">
          <cell r="A108" t="str">
            <v xml:space="preserve"> 457  Колбаса Молочная ТМ Особый рецепт ВЕС большой батон  ПОКОМ</v>
          </cell>
          <cell r="D108">
            <v>5.0010000000000003</v>
          </cell>
          <cell r="F108">
            <v>4322.4179999999997</v>
          </cell>
        </row>
        <row r="109">
          <cell r="A109" t="str">
            <v xml:space="preserve"> 460  Колбаса Стародворская Традиционная ВЕС ТМ Стародворье в оболочке полиамид. ПОКОМ</v>
          </cell>
          <cell r="F109">
            <v>2.6</v>
          </cell>
        </row>
        <row r="110">
          <cell r="A110" t="str">
            <v xml:space="preserve"> 463  Колбаса Молочная Традиционнаяв оболочке полиамид.ТМ Стародворье. ВЕС ПОКОМ</v>
          </cell>
          <cell r="F110">
            <v>1.3</v>
          </cell>
        </row>
        <row r="111">
          <cell r="A111" t="str">
            <v xml:space="preserve"> 465  Колбаса Филейная оригинальная ВЕС 0,8кг ТМ Особый рецепт в оболочке полиамид  ПОКОМ</v>
          </cell>
          <cell r="F111">
            <v>275.29199999999997</v>
          </cell>
        </row>
        <row r="112">
          <cell r="A112" t="str">
            <v xml:space="preserve"> 467  Колбаса Филейная 0,5кг ТМ Особый рецепт  ПОКОМ</v>
          </cell>
          <cell r="F112">
            <v>174</v>
          </cell>
        </row>
        <row r="113">
          <cell r="A113" t="str">
            <v xml:space="preserve"> 478  Сардельки Зареченские ВЕС ТМ Зареченские  ПОКОМ</v>
          </cell>
          <cell r="F113">
            <v>122.959</v>
          </cell>
        </row>
        <row r="114">
          <cell r="A114" t="str">
            <v xml:space="preserve"> 490  Колбаса Сервелат Филейский ТМ Вязанка  0,3 кг. срез  ПОКОМ</v>
          </cell>
          <cell r="D114">
            <v>2</v>
          </cell>
          <cell r="F114">
            <v>51</v>
          </cell>
        </row>
        <row r="115">
          <cell r="A115" t="str">
            <v xml:space="preserve"> 491  Колбаса Филейская Рубленая ТМ Вязанка  0,3 кг. срез.  ПОКОМ</v>
          </cell>
          <cell r="F115">
            <v>66</v>
          </cell>
        </row>
        <row r="116">
          <cell r="A116" t="str">
            <v xml:space="preserve"> 492  Колбаса Салями Филейская 0,3кг ТМ Вязанка  ПОКОМ</v>
          </cell>
          <cell r="D116">
            <v>2</v>
          </cell>
          <cell r="F116">
            <v>62</v>
          </cell>
        </row>
        <row r="117">
          <cell r="A117" t="str">
            <v xml:space="preserve"> 495  Колбаса Сочинка по-европейски с сочной грудинкой 0,3кг ТМ Стародворье  ПОКОМ</v>
          </cell>
          <cell r="D117">
            <v>7</v>
          </cell>
          <cell r="F117">
            <v>940</v>
          </cell>
        </row>
        <row r="118">
          <cell r="A118" t="str">
            <v xml:space="preserve"> 496  Колбаса Сочинка по-фински с сочным окроком 0,3кг ТМ Стародворье  ПОКОМ</v>
          </cell>
          <cell r="D118">
            <v>2</v>
          </cell>
          <cell r="F118">
            <v>530</v>
          </cell>
        </row>
        <row r="119">
          <cell r="A119" t="str">
            <v xml:space="preserve"> 497  Колбаса Сочинка зернистая с сочной грудинкой 0,3кг ТМ Стародворье  ПОКОМ</v>
          </cell>
          <cell r="D119">
            <v>4</v>
          </cell>
          <cell r="F119">
            <v>631</v>
          </cell>
        </row>
        <row r="120">
          <cell r="A120" t="str">
            <v xml:space="preserve"> 498  Колбаса Сочинка рубленая с сочным окороком 0,3кг ТМ Стародворье  ПОКОМ</v>
          </cell>
          <cell r="D120">
            <v>3</v>
          </cell>
          <cell r="F120">
            <v>395</v>
          </cell>
        </row>
        <row r="121">
          <cell r="A121" t="str">
            <v xml:space="preserve"> 499  Сардельки Дугушки со сливочным маслом ВЕС ТМ Стародворье ТС Дугушка  ПОКОМ</v>
          </cell>
          <cell r="F121">
            <v>18.3</v>
          </cell>
        </row>
        <row r="122">
          <cell r="A122" t="str">
            <v xml:space="preserve"> 502  Колбаски Краковюрст ТМ Баварушка с изысканными пряностями в оболочке NDX в мгс 0,28 кг. ПОКОМ</v>
          </cell>
          <cell r="D122">
            <v>4</v>
          </cell>
          <cell r="F122">
            <v>643</v>
          </cell>
        </row>
        <row r="123">
          <cell r="A123" t="str">
            <v xml:space="preserve"> 504  Ветчина Мясорубская с окороком 0,33кг срез ТМ Стародворье  ПОКОМ</v>
          </cell>
          <cell r="F123">
            <v>19</v>
          </cell>
        </row>
        <row r="124">
          <cell r="A124" t="str">
            <v xml:space="preserve"> 506 Сосиски Филейские рубленые ТМ Вязанка в оболочке целлофан в м/г среде. ВЕС.ПОКОМ</v>
          </cell>
          <cell r="D124">
            <v>2.59</v>
          </cell>
          <cell r="F124">
            <v>25.1</v>
          </cell>
        </row>
        <row r="125">
          <cell r="A125" t="str">
            <v xml:space="preserve"> 507  Колбаса Персидская халяль ВЕС ТМ Вязанка  ПОКОМ</v>
          </cell>
          <cell r="F125">
            <v>24.15</v>
          </cell>
        </row>
        <row r="126">
          <cell r="A126" t="str">
            <v xml:space="preserve"> 508  Сосиски Аравийские ВЕС ТМ Вязанка  ПОКОМ</v>
          </cell>
          <cell r="F126">
            <v>20.350999999999999</v>
          </cell>
        </row>
        <row r="127">
          <cell r="A127" t="str">
            <v xml:space="preserve"> 509  Колбаса Пряная Халяль ВЕС ТМ Сафияль  ПОКОМ</v>
          </cell>
          <cell r="F127">
            <v>13.6</v>
          </cell>
        </row>
        <row r="128">
          <cell r="A128" t="str">
            <v xml:space="preserve"> 513  Колбаса вареная Стародворская 0,4кг ТМ Стародворье  ПОКОМ</v>
          </cell>
          <cell r="F128">
            <v>411</v>
          </cell>
        </row>
        <row r="129">
          <cell r="A129" t="str">
            <v>1146 Ароматная с/к в/у ОСТАНКИНО</v>
          </cell>
          <cell r="D129">
            <v>4.5</v>
          </cell>
          <cell r="F129">
            <v>4.5</v>
          </cell>
        </row>
        <row r="130">
          <cell r="A130" t="str">
            <v>3215 ВЕТЧ.МЯСНАЯ Папа может п/о 0.4кг 8шт.    ОСТАНКИНО</v>
          </cell>
          <cell r="D130">
            <v>471</v>
          </cell>
          <cell r="F130">
            <v>471</v>
          </cell>
        </row>
        <row r="131">
          <cell r="A131" t="str">
            <v>3680 ПРЕСИЖН с/к дек. спец мгс ОСТАНКИНО</v>
          </cell>
          <cell r="D131">
            <v>2.5499999999999998</v>
          </cell>
          <cell r="F131">
            <v>2.5499999999999998</v>
          </cell>
        </row>
        <row r="132">
          <cell r="A132" t="str">
            <v>3684 ПРЕСИЖН с/к в/у 1/250 8шт.   ОСТАНКИНО</v>
          </cell>
          <cell r="D132">
            <v>130</v>
          </cell>
          <cell r="F132">
            <v>130</v>
          </cell>
        </row>
        <row r="133">
          <cell r="A133" t="str">
            <v>4063 МЯСНАЯ Папа может вар п/о_Л   ОСТАНКИНО</v>
          </cell>
          <cell r="D133">
            <v>1563</v>
          </cell>
          <cell r="F133">
            <v>1563</v>
          </cell>
        </row>
        <row r="134">
          <cell r="A134" t="str">
            <v>4117 ЭКСТРА Папа может с/к в/у_Л   ОСТАНКИНО</v>
          </cell>
          <cell r="D134">
            <v>19</v>
          </cell>
          <cell r="F134">
            <v>19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131.75</v>
          </cell>
          <cell r="F135">
            <v>131.75</v>
          </cell>
        </row>
        <row r="136">
          <cell r="A136" t="str">
            <v>4786 КОЛБ.СНЭКИ Папа может в/к мгс 1/70_5  ОСТАНКИНО</v>
          </cell>
          <cell r="D136">
            <v>91</v>
          </cell>
          <cell r="F136">
            <v>91</v>
          </cell>
        </row>
        <row r="137">
          <cell r="A137" t="str">
            <v>4813 ФИЛЕЙНАЯ Папа может вар п/о_Л   ОСТАНКИНО</v>
          </cell>
          <cell r="D137">
            <v>559.65</v>
          </cell>
          <cell r="F137">
            <v>559.65</v>
          </cell>
        </row>
        <row r="138">
          <cell r="A138" t="str">
            <v>4993 САЛЯМИ ИТАЛЬЯНСКАЯ с/к в/у 1/250*8_120c ОСТАНКИНО</v>
          </cell>
          <cell r="D138">
            <v>374</v>
          </cell>
          <cell r="F138">
            <v>374</v>
          </cell>
        </row>
        <row r="139">
          <cell r="A139" t="str">
            <v>5246 ДОКТОРСКАЯ ПРЕМИУМ вар б/о мгс_30с ОСТАНКИНО</v>
          </cell>
          <cell r="D139">
            <v>39.1</v>
          </cell>
          <cell r="F139">
            <v>39.1</v>
          </cell>
        </row>
        <row r="140">
          <cell r="A140" t="str">
            <v>5247 РУССКАЯ ПРЕМИУМ вар б/о мгс_30с ОСТАНКИНО</v>
          </cell>
          <cell r="D140">
            <v>25.5</v>
          </cell>
          <cell r="F140">
            <v>25.5</v>
          </cell>
        </row>
        <row r="141">
          <cell r="A141" t="str">
            <v>5341 СЕРВЕЛАТ ОХОТНИЧИЙ в/к в/у  ОСТАНКИНО</v>
          </cell>
          <cell r="D141">
            <v>480.2</v>
          </cell>
          <cell r="F141">
            <v>480.2</v>
          </cell>
        </row>
        <row r="142">
          <cell r="A142" t="str">
            <v>5483 ЭКСТРА Папа может с/к в/у 1/250 8шт.   ОСТАНКИНО</v>
          </cell>
          <cell r="D142">
            <v>602</v>
          </cell>
          <cell r="F142">
            <v>604</v>
          </cell>
        </row>
        <row r="143">
          <cell r="A143" t="str">
            <v>5544 Сервелат Финский в/к в/у_45с НОВАЯ ОСТАНКИНО</v>
          </cell>
          <cell r="D143">
            <v>944.1</v>
          </cell>
          <cell r="F143">
            <v>944.1</v>
          </cell>
        </row>
        <row r="144">
          <cell r="A144" t="str">
            <v>5679 САЛЯМИ ИТАЛЬЯНСКАЯ с/к в/у 1/150_60с ОСТАНКИНО</v>
          </cell>
          <cell r="D144">
            <v>214</v>
          </cell>
          <cell r="F144">
            <v>214</v>
          </cell>
        </row>
        <row r="145">
          <cell r="A145" t="str">
            <v>5682 САЛЯМИ МЕЛКОЗЕРНЕНАЯ с/к в/у 1/120_60с   ОСТАНКИНО</v>
          </cell>
          <cell r="D145">
            <v>2117</v>
          </cell>
          <cell r="F145">
            <v>2117</v>
          </cell>
        </row>
        <row r="146">
          <cell r="A146" t="str">
            <v>5706 АРОМАТНАЯ Папа может с/к в/у 1/250 8шт.  ОСТАНКИНО</v>
          </cell>
          <cell r="D146">
            <v>700</v>
          </cell>
          <cell r="F146">
            <v>700</v>
          </cell>
        </row>
        <row r="147">
          <cell r="A147" t="str">
            <v>5708 ПОСОЛЬСКАЯ Папа может с/к в/у ОСТАНКИНО</v>
          </cell>
          <cell r="D147">
            <v>33.9</v>
          </cell>
          <cell r="F147">
            <v>33.9</v>
          </cell>
        </row>
        <row r="148">
          <cell r="A148" t="str">
            <v>5851 ЭКСТРА Папа может вар п/о   ОСТАНКИНО</v>
          </cell>
          <cell r="D148">
            <v>367.1</v>
          </cell>
          <cell r="F148">
            <v>367.1</v>
          </cell>
        </row>
        <row r="149">
          <cell r="A149" t="str">
            <v>5931 ОХОТНИЧЬЯ Папа может с/к в/у 1/220 8шт.   ОСТАНКИНО</v>
          </cell>
          <cell r="D149">
            <v>859</v>
          </cell>
          <cell r="F149">
            <v>859</v>
          </cell>
        </row>
        <row r="150">
          <cell r="A150" t="str">
            <v>6004 РАГУ СВИНОЕ 1кг 8шт.зам_120с ОСТАНКИНО</v>
          </cell>
          <cell r="D150">
            <v>96</v>
          </cell>
          <cell r="F150">
            <v>96</v>
          </cell>
        </row>
        <row r="151">
          <cell r="A151" t="str">
            <v>6158 ВРЕМЯ ОЛИВЬЕ Папа может вар п/о 0.4кг   ОСТАНКИНО</v>
          </cell>
          <cell r="D151">
            <v>940</v>
          </cell>
          <cell r="F151">
            <v>940</v>
          </cell>
        </row>
        <row r="152">
          <cell r="A152" t="str">
            <v>6200 ГРУДИНКА ПРЕМИУМ к/в мл/к в/у 0.3кг  ОСТАНКИНО</v>
          </cell>
          <cell r="D152">
            <v>467</v>
          </cell>
          <cell r="F152">
            <v>467</v>
          </cell>
        </row>
        <row r="153">
          <cell r="A153" t="str">
            <v>6201 ГРУДИНКА ПРЕМИУМ к/в с/н в/у 1/150 8 шт ОСТАНКИНО</v>
          </cell>
          <cell r="D153">
            <v>3</v>
          </cell>
          <cell r="F153">
            <v>3</v>
          </cell>
        </row>
        <row r="154">
          <cell r="A154" t="str">
            <v>6206 СВИНИНА ПО-ДОМАШНЕМУ к/в мл/к в/у 0.3кг  ОСТАНКИНО</v>
          </cell>
          <cell r="D154">
            <v>575</v>
          </cell>
          <cell r="F154">
            <v>575</v>
          </cell>
        </row>
        <row r="155">
          <cell r="A155" t="str">
            <v>6221 НЕАПОЛИТАНСКИЙ ДУЭТ с/к с/н мгс 1/90  ОСТАНКИНО</v>
          </cell>
          <cell r="D155">
            <v>255</v>
          </cell>
          <cell r="F155">
            <v>255</v>
          </cell>
        </row>
        <row r="156">
          <cell r="A156" t="str">
            <v>6222 ИТАЛЬЯНСКОЕ АССОРТИ с/в с/н мгс 1/90 ОСТАНКИНО</v>
          </cell>
          <cell r="D156">
            <v>135</v>
          </cell>
          <cell r="F156">
            <v>135</v>
          </cell>
        </row>
        <row r="157">
          <cell r="A157" t="str">
            <v>6228 МЯСНОЕ АССОРТИ к/з с/н мгс 1/90 10шт.  ОСТАНКИНО</v>
          </cell>
          <cell r="D157">
            <v>466</v>
          </cell>
          <cell r="F157">
            <v>466</v>
          </cell>
        </row>
        <row r="158">
          <cell r="A158" t="str">
            <v>6247 ДОМАШНЯЯ Папа может вар п/о 0,4кг 8шт.  ОСТАНКИНО</v>
          </cell>
          <cell r="D158">
            <v>253</v>
          </cell>
          <cell r="F158">
            <v>253</v>
          </cell>
        </row>
        <row r="159">
          <cell r="A159" t="str">
            <v>6268 ГОВЯЖЬЯ Папа может вар п/о 0,4кг 8 шт.  ОСТАНКИНО</v>
          </cell>
          <cell r="D159">
            <v>387</v>
          </cell>
          <cell r="F159">
            <v>387</v>
          </cell>
        </row>
        <row r="160">
          <cell r="A160" t="str">
            <v>6279 КОРЕЙКА ПО-ОСТ.к/в в/с с/н в/у 1/150_45с  ОСТАНКИНО</v>
          </cell>
          <cell r="D160">
            <v>297</v>
          </cell>
          <cell r="F160">
            <v>297</v>
          </cell>
        </row>
        <row r="161">
          <cell r="A161" t="str">
            <v>6303 МЯСНЫЕ Папа может сос п/о мгс 1.5*3  ОСТАНКИНО</v>
          </cell>
          <cell r="D161">
            <v>461.4</v>
          </cell>
          <cell r="F161">
            <v>461.4</v>
          </cell>
        </row>
        <row r="162">
          <cell r="A162" t="str">
            <v>6324 ДОКТОРСКАЯ ГОСТ вар п/о 0.4кг 8шт.  ОСТАНКИНО</v>
          </cell>
          <cell r="D162">
            <v>176</v>
          </cell>
          <cell r="F162">
            <v>176</v>
          </cell>
        </row>
        <row r="163">
          <cell r="A163" t="str">
            <v>6325 ДОКТОРСКАЯ ПРЕМИУМ вар п/о 0.4кг 8шт.  ОСТАНКИНО</v>
          </cell>
          <cell r="D163">
            <v>647</v>
          </cell>
          <cell r="F163">
            <v>647</v>
          </cell>
        </row>
        <row r="164">
          <cell r="A164" t="str">
            <v>6333 МЯСНАЯ Папа может вар п/о 0.4кг 8шт.  ОСТАНКИНО</v>
          </cell>
          <cell r="D164">
            <v>5433</v>
          </cell>
          <cell r="F164">
            <v>5433</v>
          </cell>
        </row>
        <row r="165">
          <cell r="A165" t="str">
            <v>6340 ДОМАШНИЙ РЕЦЕПТ Коровино 0.5кг 8шт.  ОСТАНКИНО</v>
          </cell>
          <cell r="D165">
            <v>568</v>
          </cell>
          <cell r="F165">
            <v>568</v>
          </cell>
        </row>
        <row r="166">
          <cell r="A166" t="str">
            <v>6341 ДОМАШНИЙ РЕЦЕПТ СО ШПИКОМ Коровино 0.5кг  ОСТАНКИНО</v>
          </cell>
          <cell r="D166">
            <v>77</v>
          </cell>
          <cell r="F166">
            <v>77</v>
          </cell>
        </row>
        <row r="167">
          <cell r="A167" t="str">
            <v>6344 СОЧНАЯ Папа может вар п/о 0.4кг  ОСТАНКИНО</v>
          </cell>
          <cell r="D167">
            <v>34</v>
          </cell>
          <cell r="F167">
            <v>34</v>
          </cell>
        </row>
        <row r="168">
          <cell r="A168" t="str">
            <v>6353 ЭКСТРА Папа может вар п/о 0.4кг 8шт.  ОСТАНКИНО</v>
          </cell>
          <cell r="D168">
            <v>2149</v>
          </cell>
          <cell r="F168">
            <v>2149</v>
          </cell>
        </row>
        <row r="169">
          <cell r="A169" t="str">
            <v>6392 ФИЛЕЙНАЯ Папа может вар п/о 0.4кг. ОСТАНКИНО</v>
          </cell>
          <cell r="D169">
            <v>4704</v>
          </cell>
          <cell r="F169">
            <v>4707</v>
          </cell>
        </row>
        <row r="170">
          <cell r="A170" t="str">
            <v>6411 ВЕТЧ.РУБЛЕНАЯ ПМ в/у срез 0.3кг 6шт.  ОСТАНКИНО</v>
          </cell>
          <cell r="D170">
            <v>97</v>
          </cell>
          <cell r="F170">
            <v>97</v>
          </cell>
        </row>
        <row r="171">
          <cell r="A171" t="str">
            <v>6415 БАЛЫКОВАЯ Коровино п/к в/у 0.84кг 6шт.  ОСТАНКИНО</v>
          </cell>
          <cell r="D171">
            <v>68</v>
          </cell>
          <cell r="F171">
            <v>68</v>
          </cell>
        </row>
        <row r="172">
          <cell r="A172" t="str">
            <v>6426 КЛАССИЧЕСКАЯ ПМ вар п/о 0.3кг 8шт.  ОСТАНКИНО</v>
          </cell>
          <cell r="D172">
            <v>1796</v>
          </cell>
          <cell r="F172">
            <v>1796</v>
          </cell>
        </row>
        <row r="173">
          <cell r="A173" t="str">
            <v>6448 СВИНИНА МАДЕРА с/к с/н в/у 1/100 10шт.   ОСТАНКИНО</v>
          </cell>
          <cell r="D173">
            <v>358</v>
          </cell>
          <cell r="F173">
            <v>358</v>
          </cell>
        </row>
        <row r="174">
          <cell r="A174" t="str">
            <v>6453 ЭКСТРА Папа может с/к с/н в/у 1/100 14шт.   ОСТАНКИНО</v>
          </cell>
          <cell r="D174">
            <v>1466</v>
          </cell>
          <cell r="F174">
            <v>1466</v>
          </cell>
        </row>
        <row r="175">
          <cell r="A175" t="str">
            <v>6454 АРОМАТНАЯ с/к с/н в/у 1/100 14шт.  ОСТАНКИНО</v>
          </cell>
          <cell r="D175">
            <v>1286</v>
          </cell>
          <cell r="F175">
            <v>1286</v>
          </cell>
        </row>
        <row r="176">
          <cell r="A176" t="str">
            <v>6459 СЕРВЕЛАТ ШВЕЙЦАРСК. в/к с/н в/у 1/100*10  ОСТАНКИНО</v>
          </cell>
          <cell r="D176">
            <v>509</v>
          </cell>
          <cell r="F176">
            <v>509</v>
          </cell>
        </row>
        <row r="177">
          <cell r="A177" t="str">
            <v>6470 ВЕТЧ.МРАМОРНАЯ в/у_45с  ОСТАНКИНО</v>
          </cell>
          <cell r="D177">
            <v>68.2</v>
          </cell>
          <cell r="F177">
            <v>68.2</v>
          </cell>
        </row>
        <row r="178">
          <cell r="A178" t="str">
            <v>6492 ШПИК С ЧЕСНОК.И ПЕРЦЕМ к/в в/у 0.3кг_45c  ОСТАНКИНО</v>
          </cell>
          <cell r="D178">
            <v>192</v>
          </cell>
          <cell r="F178">
            <v>192</v>
          </cell>
        </row>
        <row r="179">
          <cell r="A179" t="str">
            <v>6495 ВЕТЧ.МРАМОРНАЯ в/у срез 0.3кг 6шт_45с  ОСТАНКИНО</v>
          </cell>
          <cell r="D179">
            <v>333</v>
          </cell>
          <cell r="F179">
            <v>333</v>
          </cell>
        </row>
        <row r="180">
          <cell r="A180" t="str">
            <v>6527 ШПИКАЧКИ СОЧНЫЕ ПМ сар б/о мгс 1*3 45с ОСТАНКИНО</v>
          </cell>
          <cell r="D180">
            <v>469.6</v>
          </cell>
          <cell r="F180">
            <v>469.6</v>
          </cell>
        </row>
        <row r="181">
          <cell r="A181" t="str">
            <v>6528 ШПИКАЧКИ СОЧНЫЕ ПМ сар б/о мгс 0.4кг 45с  ОСТАНКИНО</v>
          </cell>
          <cell r="D181">
            <v>27</v>
          </cell>
          <cell r="F181">
            <v>27</v>
          </cell>
        </row>
        <row r="182">
          <cell r="A182" t="str">
            <v>6586 МРАМОРНАЯ И БАЛЫКОВАЯ в/к с/н мгс 1/90 ОСТАНКИНО</v>
          </cell>
          <cell r="D182">
            <v>340</v>
          </cell>
          <cell r="F182">
            <v>340</v>
          </cell>
        </row>
        <row r="183">
          <cell r="A183" t="str">
            <v>6609 С ГОВЯДИНОЙ ПМ сар б/о мгс 0.4кг_45с ОСТАНКИНО</v>
          </cell>
          <cell r="D183">
            <v>42</v>
          </cell>
          <cell r="F183">
            <v>42</v>
          </cell>
        </row>
        <row r="184">
          <cell r="A184" t="str">
            <v>6616 МОЛОЧНЫЕ КЛАССИЧЕСКИЕ сос п/о в/у 0.3кг  ОСТАНКИНО</v>
          </cell>
          <cell r="D184">
            <v>405</v>
          </cell>
          <cell r="F184">
            <v>405</v>
          </cell>
        </row>
        <row r="185">
          <cell r="A185" t="str">
            <v>6666 БОЯНСКАЯ Папа может п/к в/у 0,28кг 8 шт. ОСТАНКИНО</v>
          </cell>
          <cell r="D185">
            <v>1388</v>
          </cell>
          <cell r="F185">
            <v>1388</v>
          </cell>
        </row>
        <row r="186">
          <cell r="A186" t="str">
            <v>6683 СЕРВЕЛАТ ЗЕРНИСТЫЙ ПМ в/к в/у 0,35кг  ОСТАНКИНО</v>
          </cell>
          <cell r="D186">
            <v>3099</v>
          </cell>
          <cell r="F186">
            <v>3099</v>
          </cell>
        </row>
        <row r="187">
          <cell r="A187" t="str">
            <v>6684 СЕРВЕЛАТ КАРЕЛЬСКИЙ ПМ в/к в/у 0.28кг  ОСТАНКИНО</v>
          </cell>
          <cell r="D187">
            <v>2679</v>
          </cell>
          <cell r="F187">
            <v>2679</v>
          </cell>
        </row>
        <row r="188">
          <cell r="A188" t="str">
            <v>6689 СЕРВЕЛАТ ОХОТНИЧИЙ ПМ в/к в/у 0,35кг 8шт  ОСТАНКИНО</v>
          </cell>
          <cell r="D188">
            <v>3186</v>
          </cell>
          <cell r="F188">
            <v>3186</v>
          </cell>
        </row>
        <row r="189">
          <cell r="A189" t="str">
            <v>6697 СЕРВЕЛАТ ФИНСКИЙ ПМ в/к в/у 0,35кг 8шт.  ОСТАНКИНО</v>
          </cell>
          <cell r="D189">
            <v>4433</v>
          </cell>
          <cell r="F189">
            <v>4433</v>
          </cell>
        </row>
        <row r="190">
          <cell r="A190" t="str">
            <v>6713 СОЧНЫЙ ГРИЛЬ ПМ сос п/о мгс 0.41кг 8шт.  ОСТАНКИНО</v>
          </cell>
          <cell r="D190">
            <v>1492</v>
          </cell>
          <cell r="F190">
            <v>1494</v>
          </cell>
        </row>
        <row r="191">
          <cell r="A191" t="str">
            <v>6724 МОЛОЧНЫЕ ПМ сос п/о мгс 0.41кг 10шт.  ОСТАНКИНО</v>
          </cell>
          <cell r="D191">
            <v>242</v>
          </cell>
          <cell r="F191">
            <v>249</v>
          </cell>
        </row>
        <row r="192">
          <cell r="A192" t="str">
            <v>6762 СЛИВОЧНЫЕ сос ц/о мгс 0.41кг 8шт.  ОСТАНКИНО</v>
          </cell>
          <cell r="D192">
            <v>98</v>
          </cell>
          <cell r="F192">
            <v>98</v>
          </cell>
        </row>
        <row r="193">
          <cell r="A193" t="str">
            <v>6765 РУБЛЕНЫЕ сос ц/о мгс 0.36кг 6шт.  ОСТАНКИНО</v>
          </cell>
          <cell r="D193">
            <v>608</v>
          </cell>
          <cell r="F193">
            <v>608</v>
          </cell>
        </row>
        <row r="194">
          <cell r="A194" t="str">
            <v>6773 САЛЯМИ Папа может п/к в/у 0,28кг 8шт.  ОСТАНКИНО</v>
          </cell>
          <cell r="D194">
            <v>623</v>
          </cell>
          <cell r="F194">
            <v>623</v>
          </cell>
        </row>
        <row r="195">
          <cell r="A195" t="str">
            <v>6785 ВЕНСКАЯ САЛЯМИ п/к в/у 0.33кг 8шт.  ОСТАНКИНО</v>
          </cell>
          <cell r="D195">
            <v>293</v>
          </cell>
          <cell r="F195">
            <v>293</v>
          </cell>
        </row>
        <row r="196">
          <cell r="A196" t="str">
            <v>6787 СЕРВЕЛАТ КРЕМЛЕВСКИЙ в/к в/у 0,33кг 8шт.  ОСТАНКИНО</v>
          </cell>
          <cell r="D196">
            <v>217</v>
          </cell>
          <cell r="F196">
            <v>219</v>
          </cell>
        </row>
        <row r="197">
          <cell r="A197" t="str">
            <v>6793 БАЛЫКОВАЯ в/к в/у 0,33кг 8шт.  ОСТАНКИНО</v>
          </cell>
          <cell r="D197">
            <v>526</v>
          </cell>
          <cell r="F197">
            <v>526</v>
          </cell>
        </row>
        <row r="198">
          <cell r="A198" t="str">
            <v>6794 БАЛЫКОВАЯ в/к в/у  ОСТАНКИНО</v>
          </cell>
          <cell r="D198">
            <v>9.6</v>
          </cell>
          <cell r="F198">
            <v>9.6</v>
          </cell>
        </row>
        <row r="199">
          <cell r="A199" t="str">
            <v>6801 ОСТАНКИНСКАЯ вар п/о 0.4кг 8шт.  ОСТАНКИНО</v>
          </cell>
          <cell r="D199">
            <v>44</v>
          </cell>
          <cell r="F199">
            <v>44</v>
          </cell>
        </row>
        <row r="200">
          <cell r="A200" t="str">
            <v>6829 МОЛОЧНЫЕ КЛАССИЧЕСКИЕ сос п/о мгс 2*4_С  ОСТАНКИНО</v>
          </cell>
          <cell r="D200">
            <v>388.5</v>
          </cell>
          <cell r="F200">
            <v>388.5</v>
          </cell>
        </row>
        <row r="201">
          <cell r="A201" t="str">
            <v>6837 ФИЛЕЙНЫЕ Папа Может сос ц/о мгс 0.4кг  ОСТАНКИНО</v>
          </cell>
          <cell r="D201">
            <v>1149</v>
          </cell>
          <cell r="F201">
            <v>1149</v>
          </cell>
        </row>
        <row r="202">
          <cell r="A202" t="str">
            <v>6842 ДЫМОВИЦА ИЗ ОКОРОКА к/в мл/к в/у 0,3кг  ОСТАНКИНО</v>
          </cell>
          <cell r="D202">
            <v>65</v>
          </cell>
          <cell r="F202">
            <v>65</v>
          </cell>
        </row>
        <row r="203">
          <cell r="A203" t="str">
            <v>6861 ДОМАШНИЙ РЕЦЕПТ Коровино вар п/о  ОСТАНКИНО</v>
          </cell>
          <cell r="D203">
            <v>230.4</v>
          </cell>
          <cell r="F203">
            <v>234.39699999999999</v>
          </cell>
        </row>
        <row r="204">
          <cell r="A204" t="str">
            <v>6862 ДОМАШНИЙ РЕЦЕПТ СО ШПИК. Коровино вар п/о  ОСТАНКИНО</v>
          </cell>
          <cell r="D204">
            <v>46.1</v>
          </cell>
          <cell r="F204">
            <v>46.1</v>
          </cell>
        </row>
        <row r="205">
          <cell r="A205" t="str">
            <v>6866 ВЕТЧ.НЕЖНАЯ Коровино п/о_Маяк  ОСТАНКИНО</v>
          </cell>
          <cell r="D205">
            <v>138</v>
          </cell>
          <cell r="F205">
            <v>138</v>
          </cell>
        </row>
        <row r="206">
          <cell r="A206" t="str">
            <v>6909 ДЛЯ ДЕТЕЙ сос п/о мгс 0.33кг 8шт.  ОСТАНКИНО</v>
          </cell>
          <cell r="D206">
            <v>397</v>
          </cell>
          <cell r="F206">
            <v>397</v>
          </cell>
        </row>
        <row r="207">
          <cell r="A207" t="str">
            <v>6962 МЯСНИКС ПМ сос б/о мгс 1/160 10шт.  ОСТАНКИНО</v>
          </cell>
          <cell r="D207">
            <v>18</v>
          </cell>
          <cell r="F207">
            <v>18</v>
          </cell>
        </row>
        <row r="208">
          <cell r="A208" t="str">
            <v>6987 СУПЕР СЫТНЫЕ ПМ сос п/о мгс 0.6кг 8 шт.  ОСТАНКИНО</v>
          </cell>
          <cell r="D208">
            <v>51</v>
          </cell>
          <cell r="F208">
            <v>51</v>
          </cell>
        </row>
        <row r="209">
          <cell r="A209" t="str">
            <v>7001 КЛАССИЧЕСКИЕ Папа может сар б/о мгс 1*3  ОСТАНКИНО</v>
          </cell>
          <cell r="D209">
            <v>229.9</v>
          </cell>
          <cell r="F209">
            <v>229.9</v>
          </cell>
        </row>
        <row r="210">
          <cell r="A210" t="str">
            <v>7035 ВЕТЧ.КЛАССИЧЕСКАЯ ПМ п/о 0.35кг 8шт.  ОСТАНКИНО</v>
          </cell>
          <cell r="D210">
            <v>169</v>
          </cell>
          <cell r="F210">
            <v>169</v>
          </cell>
        </row>
        <row r="211">
          <cell r="A211" t="str">
            <v>7038 С ГОВЯДИНОЙ ПМ сос п/о мгс 1.5*4  ОСТАНКИНО</v>
          </cell>
          <cell r="D211">
            <v>124.1</v>
          </cell>
          <cell r="F211">
            <v>124.1</v>
          </cell>
        </row>
        <row r="212">
          <cell r="A212" t="str">
            <v>7040 С ИНДЕЙКОЙ ПМ сос ц/о в/у 1/270 8шт.  ОСТАНКИНО</v>
          </cell>
          <cell r="D212">
            <v>262</v>
          </cell>
          <cell r="F212">
            <v>262</v>
          </cell>
        </row>
        <row r="213">
          <cell r="A213" t="str">
            <v>7045 БЕКОН Папа может с/к с/н в/у 1/250 7 шт ОСТАНКИНО</v>
          </cell>
          <cell r="D213">
            <v>13</v>
          </cell>
          <cell r="F213">
            <v>13</v>
          </cell>
        </row>
        <row r="214">
          <cell r="A214" t="str">
            <v>7052 ПЕППЕРОНИ с/к с/н мгс 1*2_HRC  ОСТАНКИНО</v>
          </cell>
          <cell r="D214">
            <v>7</v>
          </cell>
          <cell r="F214">
            <v>7</v>
          </cell>
        </row>
        <row r="215">
          <cell r="A215" t="str">
            <v>7053 БЕКОН ДЛЯ КУЛИНАРИИ с/к с/н мгс 1*2_HRC  ОСТАНКИНО</v>
          </cell>
          <cell r="D215">
            <v>27</v>
          </cell>
          <cell r="F215">
            <v>27</v>
          </cell>
        </row>
        <row r="216">
          <cell r="A216" t="str">
            <v>7059 ШПИКАЧКИ СОЧНЫЕ С БЕК. п/о мгс 0.3кг_60с  ОСТАНКИНО</v>
          </cell>
          <cell r="D216">
            <v>102</v>
          </cell>
          <cell r="F216">
            <v>102</v>
          </cell>
        </row>
        <row r="217">
          <cell r="A217" t="str">
            <v>7066 СОЧНЫЕ ПМ сос п/о мгс 0.41кг 10шт_50с  ОСТАНКИНО</v>
          </cell>
          <cell r="D217">
            <v>7608</v>
          </cell>
          <cell r="F217">
            <v>7608</v>
          </cell>
        </row>
        <row r="218">
          <cell r="A218" t="str">
            <v>7070 СОЧНЫЕ ПМ сос п/о мгс 1.5*4_А_50с  ОСТАНКИНО</v>
          </cell>
          <cell r="D218">
            <v>3452.6</v>
          </cell>
          <cell r="F218">
            <v>3452.6</v>
          </cell>
        </row>
        <row r="219">
          <cell r="A219" t="str">
            <v>7073 МОЛОЧ.ПРЕМИУМ ПМ сос п/о в/у 1/350_50с  ОСТАНКИНО</v>
          </cell>
          <cell r="D219">
            <v>2041</v>
          </cell>
          <cell r="F219">
            <v>2041</v>
          </cell>
        </row>
        <row r="220">
          <cell r="A220" t="str">
            <v>7074 МОЛОЧ.ПРЕМИУМ ПМ сос п/о мгс 0.6кг_50с  ОСТАНКИНО</v>
          </cell>
          <cell r="D220">
            <v>203</v>
          </cell>
          <cell r="F220">
            <v>203</v>
          </cell>
        </row>
        <row r="221">
          <cell r="A221" t="str">
            <v>7075 МОЛОЧ.ПРЕМИУМ ПМ сос п/о мгс 1.5*4_О_50с  ОСТАНКИНО</v>
          </cell>
          <cell r="D221">
            <v>253</v>
          </cell>
          <cell r="F221">
            <v>253</v>
          </cell>
        </row>
        <row r="222">
          <cell r="A222" t="str">
            <v>7077 МЯСНЫЕ С ГОВЯД.ПМ сос п/о мгс 0.4кг_50с  ОСТАНКИНО</v>
          </cell>
          <cell r="D222">
            <v>1045</v>
          </cell>
          <cell r="F222">
            <v>1045</v>
          </cell>
        </row>
        <row r="223">
          <cell r="A223" t="str">
            <v>7080 СЛИВОЧНЫЕ ПМ сос п/о мгс 0.41кг 10шт. 50с  ОСТАНКИНО</v>
          </cell>
          <cell r="D223">
            <v>2753</v>
          </cell>
          <cell r="F223">
            <v>2757</v>
          </cell>
        </row>
        <row r="224">
          <cell r="A224" t="str">
            <v>7082 СЛИВОЧНЫЕ ПМ сос п/о мгс 1.5*4_50с  ОСТАНКИНО</v>
          </cell>
          <cell r="D224">
            <v>153.6</v>
          </cell>
          <cell r="F224">
            <v>153.6</v>
          </cell>
        </row>
        <row r="225">
          <cell r="A225" t="str">
            <v>7087 ШПИК С ЧЕСНОК.И ПЕРЦЕМ к/в в/у 0.3кг_50с  ОСТАНКИНО</v>
          </cell>
          <cell r="D225">
            <v>53</v>
          </cell>
          <cell r="F225">
            <v>53</v>
          </cell>
        </row>
        <row r="226">
          <cell r="A226" t="str">
            <v>7090 СВИНИНА ПО-ДОМ. к/в мл/к в/у 0.3кг_50с  ОСТАНКИНО</v>
          </cell>
          <cell r="D226">
            <v>34</v>
          </cell>
          <cell r="F226">
            <v>34</v>
          </cell>
        </row>
        <row r="227">
          <cell r="A227" t="str">
            <v>7092 БЕКОН Папа может с/к с/н в/у 1/140_50с  ОСТАНКИНО</v>
          </cell>
          <cell r="D227">
            <v>752</v>
          </cell>
          <cell r="F227">
            <v>752</v>
          </cell>
        </row>
        <row r="228">
          <cell r="A228" t="str">
            <v>7103 БЕКОН с/к с/н в/у 1/180 10шт.  ОСТАНКИНО</v>
          </cell>
          <cell r="D228">
            <v>302</v>
          </cell>
          <cell r="F228">
            <v>302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186</v>
          </cell>
          <cell r="F229">
            <v>186</v>
          </cell>
        </row>
        <row r="230">
          <cell r="A230" t="str">
            <v>Балык свиной с/к "Эликатессе" 0,10 кг.шт. нарезка (лоток с ср.защ.атм.)  СПК</v>
          </cell>
          <cell r="D230">
            <v>207</v>
          </cell>
          <cell r="F230">
            <v>207</v>
          </cell>
        </row>
        <row r="231">
          <cell r="A231" t="str">
            <v>Балыковая с/к 200 гр. срез "Эликатессе" термоформ.пак.  СПК</v>
          </cell>
          <cell r="D231">
            <v>51</v>
          </cell>
          <cell r="F231">
            <v>51</v>
          </cell>
        </row>
        <row r="232">
          <cell r="A232" t="str">
            <v>БОНУС ДОМАШНИЙ РЕЦЕПТ Коровино 0.5кг 8шт. (6305)</v>
          </cell>
          <cell r="D232">
            <v>40</v>
          </cell>
          <cell r="F232">
            <v>40</v>
          </cell>
        </row>
        <row r="233">
          <cell r="A233" t="str">
            <v>БОНУС ДОМАШНИЙ РЕЦЕПТ Коровино вар п/о (5324)</v>
          </cell>
          <cell r="D233">
            <v>20</v>
          </cell>
          <cell r="F233">
            <v>20</v>
          </cell>
        </row>
        <row r="234">
          <cell r="A234" t="str">
            <v>БОНУС СОЧНЫЕ Папа может сос п/о мгс 1.5*4 (6954)  ОСТАНКИНО</v>
          </cell>
          <cell r="D234">
            <v>364.5</v>
          </cell>
          <cell r="F234">
            <v>366</v>
          </cell>
        </row>
        <row r="235">
          <cell r="A235" t="str">
            <v>БОНУС СОЧНЫЕ сос п/о мгс 0.41кг_UZ (6087)  ОСТАНКИНО</v>
          </cell>
          <cell r="D235">
            <v>83</v>
          </cell>
          <cell r="F235">
            <v>83</v>
          </cell>
        </row>
        <row r="236">
          <cell r="A236" t="str">
            <v>БОНУС СОЧНЫЕ сос п/о мгс 1*6_UZ (6088)  ОСТАНКИНО</v>
          </cell>
          <cell r="D236">
            <v>3</v>
          </cell>
          <cell r="F236">
            <v>3</v>
          </cell>
        </row>
        <row r="237">
          <cell r="A237" t="str">
            <v>БОНУС_ 457  Колбаса Молочная ТМ Особый рецепт ВЕС большой батон  ПОКОМ</v>
          </cell>
          <cell r="F237">
            <v>827.755</v>
          </cell>
        </row>
        <row r="238">
          <cell r="A238" t="str">
            <v>БОНУС_079  Колбаса Сервелат Кремлевский,  0.35 кг, ПОКОМ</v>
          </cell>
          <cell r="F238">
            <v>1388</v>
          </cell>
        </row>
        <row r="239">
          <cell r="A239" t="str">
            <v>БОНУС_302  Сосиски Сочинки по-баварски,  0.4кг, ТМ Стародворье  ПОКОМ</v>
          </cell>
          <cell r="F239">
            <v>399</v>
          </cell>
        </row>
        <row r="240">
          <cell r="A240" t="str">
            <v>БОНУС_312  Ветчина Филейская ВЕС ТМ  Вязанка ТС Столичная  ПОКОМ</v>
          </cell>
          <cell r="F240">
            <v>546.06899999999996</v>
          </cell>
        </row>
        <row r="241">
          <cell r="A241" t="str">
            <v>БОНУС_Готовые чебупели с ветчиной и сыром Горячая штучка 0,3кг зам  ПОКОМ</v>
          </cell>
          <cell r="F241">
            <v>835</v>
          </cell>
        </row>
        <row r="242">
          <cell r="A242" t="str">
            <v>БОНУС_Готовые чебупели сочные с мясом ТМ Горячая штучка  0,3кг зам    ПОКОМ</v>
          </cell>
          <cell r="F242">
            <v>15</v>
          </cell>
        </row>
        <row r="243">
          <cell r="A243" t="str">
            <v>БОНУС_Колбаса вареная Филейская ТМ Вязанка. ВЕС  ПОКОМ</v>
          </cell>
          <cell r="F243">
            <v>1.3</v>
          </cell>
        </row>
        <row r="244">
          <cell r="A244" t="str">
            <v>БОНУС_Пельмени Отборные из свинины и говядины 0,9 кг ТМ Стародворье ТС Медвежье ушко  ПОКОМ</v>
          </cell>
          <cell r="F244">
            <v>482</v>
          </cell>
        </row>
        <row r="245">
          <cell r="A245" t="str">
            <v>Бутербродная вареная 0,47 кг шт.  СПК</v>
          </cell>
          <cell r="D245">
            <v>76</v>
          </cell>
          <cell r="F245">
            <v>76</v>
          </cell>
        </row>
        <row r="246">
          <cell r="A246" t="str">
            <v>Вацлавская п/к (черева) 390 гр.шт. термоус.пак  СПК</v>
          </cell>
          <cell r="D246">
            <v>47</v>
          </cell>
          <cell r="F246">
            <v>47</v>
          </cell>
        </row>
        <row r="247">
          <cell r="A247" t="str">
            <v>Готовые бельмеши сочные с мясом ТМ Горячая штучка 0,3кг зам  ПОКОМ</v>
          </cell>
          <cell r="D247">
            <v>4</v>
          </cell>
          <cell r="F247">
            <v>183</v>
          </cell>
        </row>
        <row r="248">
          <cell r="A248" t="str">
            <v>Готовые чебупели острые с мясом Горячая штучка 0,3 кг зам  ПОКОМ</v>
          </cell>
          <cell r="D248">
            <v>18</v>
          </cell>
          <cell r="F248">
            <v>498</v>
          </cell>
        </row>
        <row r="249">
          <cell r="A249" t="str">
            <v>Готовые чебупели с ветчиной и сыром Горячая штучка 0,3кг зам  ПОКОМ</v>
          </cell>
          <cell r="D249">
            <v>1272</v>
          </cell>
          <cell r="F249">
            <v>2436</v>
          </cell>
        </row>
        <row r="250">
          <cell r="A250" t="str">
            <v>Готовые чебупели сочные с мясом ТМ Горячая штучка  0,3кг зам  ПОКОМ</v>
          </cell>
          <cell r="D250">
            <v>1162</v>
          </cell>
          <cell r="F250">
            <v>2409</v>
          </cell>
        </row>
        <row r="251">
          <cell r="A251" t="str">
            <v>Готовые чебуреки с мясом ТМ Горячая штучка 0,09 кг флоу-пак ПОКОМ</v>
          </cell>
          <cell r="D251">
            <v>24</v>
          </cell>
          <cell r="F251">
            <v>499</v>
          </cell>
        </row>
        <row r="252">
          <cell r="A252" t="str">
            <v>Гуцульская с/к "КолбасГрад" 160 гр.шт. термоус. пак  СПК</v>
          </cell>
          <cell r="D252">
            <v>191</v>
          </cell>
          <cell r="F252">
            <v>191</v>
          </cell>
        </row>
        <row r="253">
          <cell r="A253" t="str">
            <v>Дельгаро с/в "Эликатессе" 140 гр.шт.  СПК</v>
          </cell>
          <cell r="D253">
            <v>65</v>
          </cell>
          <cell r="F253">
            <v>65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223</v>
          </cell>
          <cell r="F254">
            <v>223</v>
          </cell>
        </row>
        <row r="255">
          <cell r="A255" t="str">
            <v>Докторская вареная в/с  СПК</v>
          </cell>
          <cell r="D255">
            <v>2.2120000000000002</v>
          </cell>
          <cell r="F255">
            <v>2.2120000000000002</v>
          </cell>
        </row>
        <row r="256">
          <cell r="A256" t="str">
            <v>Докторская вареная в/с 0,47 кг шт.  СПК</v>
          </cell>
          <cell r="D256">
            <v>63</v>
          </cell>
          <cell r="F256">
            <v>65</v>
          </cell>
        </row>
        <row r="257">
          <cell r="A257" t="str">
            <v>Докторская вареная термоус.пак. "Высокий вкус"  СПК</v>
          </cell>
          <cell r="D257">
            <v>97.837999999999994</v>
          </cell>
          <cell r="F257">
            <v>97.837999999999994</v>
          </cell>
        </row>
        <row r="258">
          <cell r="A258" t="str">
            <v>ЖАР-ладушки с клубникой и вишней ТМ Стародворье 0,2 кг ПОКОМ</v>
          </cell>
          <cell r="D258">
            <v>1</v>
          </cell>
          <cell r="F258">
            <v>86</v>
          </cell>
        </row>
        <row r="259">
          <cell r="A259" t="str">
            <v>ЖАР-ладушки с мясом 0,2кг ТМ Стародворье  ПОКОМ</v>
          </cell>
          <cell r="D259">
            <v>4</v>
          </cell>
          <cell r="F259">
            <v>314</v>
          </cell>
        </row>
        <row r="260">
          <cell r="A260" t="str">
            <v>ЖАР-ладушки с яблоком и грушей ТМ Стародворье 0,2 кг. ПОКОМ</v>
          </cell>
          <cell r="D260">
            <v>1</v>
          </cell>
          <cell r="F260">
            <v>18</v>
          </cell>
        </row>
        <row r="261">
          <cell r="A261" t="str">
            <v>Карбонад Юбилейный термоус.пак.  СПК</v>
          </cell>
          <cell r="D261">
            <v>44.908000000000001</v>
          </cell>
          <cell r="F261">
            <v>46.506</v>
          </cell>
        </row>
        <row r="262">
          <cell r="A262" t="str">
            <v>Каша гречневая с говядиной "СПК" ж/б 0,340 кг.шт. термоус. пл. ЧМК  СПК</v>
          </cell>
          <cell r="D262">
            <v>2</v>
          </cell>
          <cell r="F262">
            <v>2</v>
          </cell>
        </row>
        <row r="263">
          <cell r="A263" t="str">
            <v>Каша перловая с говядиной "СПК" ж/б 0,340 кг.шт. термоус. пл. ЧМК СПК</v>
          </cell>
          <cell r="D263">
            <v>8</v>
          </cell>
          <cell r="F263">
            <v>8</v>
          </cell>
        </row>
        <row r="264">
          <cell r="A264" t="str">
            <v>Классическая с/к 80 гр.шт.нар. (лоток с ср.защ.атм.)  СПК</v>
          </cell>
          <cell r="D264">
            <v>38</v>
          </cell>
          <cell r="F264">
            <v>38</v>
          </cell>
        </row>
        <row r="265">
          <cell r="A265" t="str">
            <v>Колбаски ПодПивасики оригинальные с/к 0,10 кг.шт. термофор.пак.  СПК</v>
          </cell>
          <cell r="D265">
            <v>879</v>
          </cell>
          <cell r="F265">
            <v>879</v>
          </cell>
        </row>
        <row r="266">
          <cell r="A266" t="str">
            <v>Колбаски ПодПивасики острые с/к 0,10 кг.шт. термофор.пак.  СПК</v>
          </cell>
          <cell r="D266">
            <v>739</v>
          </cell>
          <cell r="F266">
            <v>739</v>
          </cell>
        </row>
        <row r="267">
          <cell r="A267" t="str">
            <v>Колбаски ПодПивасики с сыром с/к 100 гр.шт. (в ср.защ.атм.)  СПК</v>
          </cell>
          <cell r="D267">
            <v>103</v>
          </cell>
          <cell r="F267">
            <v>103</v>
          </cell>
        </row>
        <row r="268">
          <cell r="A268" t="str">
            <v>Коньячная с/к 0,10 кг.шт. нарезка (лоток с ср.зад.атм.) "Высокий вкус"  СПК</v>
          </cell>
          <cell r="D268">
            <v>5</v>
          </cell>
          <cell r="F268">
            <v>5</v>
          </cell>
        </row>
        <row r="269">
          <cell r="A269" t="str">
            <v>Круггетсы с сырным соусом ТМ Горячая штучка 0,25 кг зам  ПОКОМ</v>
          </cell>
          <cell r="D269">
            <v>26</v>
          </cell>
          <cell r="F269">
            <v>614</v>
          </cell>
        </row>
        <row r="270">
          <cell r="A270" t="str">
            <v>Круггетсы сочные ТМ Горячая штучка ТС Круггетсы 0,25 кг зам  ПОКОМ</v>
          </cell>
          <cell r="D270">
            <v>443</v>
          </cell>
          <cell r="F270">
            <v>1404</v>
          </cell>
        </row>
        <row r="271">
          <cell r="A271" t="str">
            <v>Ла Фаворте с/в "Эликатессе" 140 гр.шт.  СПК</v>
          </cell>
          <cell r="D271">
            <v>147</v>
          </cell>
          <cell r="F271">
            <v>147</v>
          </cell>
        </row>
        <row r="272">
          <cell r="A272" t="str">
            <v>Ливерная Печеночная "Просто выгодно" 0,3 кг.шт.  СПК</v>
          </cell>
          <cell r="D272">
            <v>93</v>
          </cell>
          <cell r="F272">
            <v>93</v>
          </cell>
        </row>
        <row r="273">
          <cell r="A273" t="str">
            <v>Любительская вареная термоус.пак. "Высокий вкус"  СПК</v>
          </cell>
          <cell r="D273">
            <v>82.4</v>
          </cell>
          <cell r="F273">
            <v>82.4</v>
          </cell>
        </row>
        <row r="274">
          <cell r="A274" t="str">
            <v>Мини-пицца Владимирский стандарт с ветчиной и грибами 0,25кг ТМ Владимирский стандарт  ПОКОМ</v>
          </cell>
          <cell r="F274">
            <v>16</v>
          </cell>
        </row>
        <row r="275">
          <cell r="A275" t="str">
            <v>Мини-сосиски в тесте 0,3кг ТМ Зареченские  ПОКОМ</v>
          </cell>
          <cell r="F275">
            <v>2</v>
          </cell>
        </row>
        <row r="276">
          <cell r="A276" t="str">
            <v>Мини-сосиски в тесте 3,7кг ВЕС заморож. ТМ Зареченские  ПОКОМ</v>
          </cell>
          <cell r="F276">
            <v>148</v>
          </cell>
        </row>
        <row r="277">
          <cell r="A277" t="str">
            <v>Мини-чебуречки с мясом ВЕС 5,5кг ТМ Зареченские  ПОКОМ</v>
          </cell>
          <cell r="F277">
            <v>113.5</v>
          </cell>
        </row>
        <row r="278">
          <cell r="A278" t="str">
            <v>Мини-шарики с курочкой и сыром ТМ Зареченские ВЕС  ПОКОМ</v>
          </cell>
          <cell r="F278">
            <v>99</v>
          </cell>
        </row>
        <row r="279">
          <cell r="A279" t="str">
            <v>Наггетсы Foodgital 0,25кг ТМ Горячая штучка  ПОКОМ</v>
          </cell>
          <cell r="F279">
            <v>32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45</v>
          </cell>
          <cell r="F280">
            <v>4320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59</v>
          </cell>
          <cell r="F281">
            <v>5394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38</v>
          </cell>
          <cell r="F282">
            <v>2575</v>
          </cell>
        </row>
        <row r="283">
          <cell r="A283" t="str">
            <v>Наггетсы с куриным филе и сыром ТМ Вязанка 0,25 кг ПОКОМ</v>
          </cell>
          <cell r="D283">
            <v>28</v>
          </cell>
          <cell r="F283">
            <v>1223</v>
          </cell>
        </row>
        <row r="284">
          <cell r="A284" t="str">
            <v>Наггетсы Хрустящие 0,3кг ТМ Зареченские  ПОКОМ</v>
          </cell>
          <cell r="D284">
            <v>1</v>
          </cell>
          <cell r="F284">
            <v>179</v>
          </cell>
        </row>
        <row r="285">
          <cell r="A285" t="str">
            <v>Наггетсы Хрустящие ТМ Зареченские. ВЕС ПОКОМ</v>
          </cell>
          <cell r="F285">
            <v>634</v>
          </cell>
        </row>
        <row r="286">
          <cell r="A286" t="str">
            <v>Оригинальная с перцем с/к  СПК</v>
          </cell>
          <cell r="D286">
            <v>94.96</v>
          </cell>
          <cell r="F286">
            <v>94.96</v>
          </cell>
        </row>
        <row r="287">
          <cell r="A287" t="str">
            <v>Оригинальная с перцем с/к 0,235 кг.шт.  СПК</v>
          </cell>
          <cell r="D287">
            <v>52</v>
          </cell>
          <cell r="F287">
            <v>52</v>
          </cell>
        </row>
        <row r="288">
          <cell r="A288" t="str">
            <v>Особая вареная  СПК</v>
          </cell>
          <cell r="D288">
            <v>11.5</v>
          </cell>
          <cell r="F288">
            <v>11.5</v>
          </cell>
        </row>
        <row r="289">
          <cell r="A289" t="str">
            <v>Паштет печеночный 140 гр.шт.  СПК</v>
          </cell>
          <cell r="D289">
            <v>32</v>
          </cell>
          <cell r="F289">
            <v>32</v>
          </cell>
        </row>
        <row r="290">
          <cell r="A290" t="str">
            <v>Пекерсы с индейкой в сливочном соусе ТМ Горячая штучка 0,25 кг зам  ПОКОМ</v>
          </cell>
          <cell r="D290">
            <v>1</v>
          </cell>
          <cell r="F290">
            <v>190</v>
          </cell>
        </row>
        <row r="291">
          <cell r="A291" t="str">
            <v>Пельмени Grandmeni с говядиной и свининой 0,7кг ТМ Горячая штучка  ПОКОМ</v>
          </cell>
          <cell r="D291">
            <v>4</v>
          </cell>
          <cell r="F291">
            <v>145</v>
          </cell>
        </row>
        <row r="292">
          <cell r="A292" t="str">
            <v>Пельмени Бигбули #МЕГАВКУСИЩЕ с сочной грудинкой 0,9 кг  ПОКОМ</v>
          </cell>
          <cell r="F292">
            <v>1</v>
          </cell>
        </row>
        <row r="293">
          <cell r="A293" t="str">
            <v>Пельмени Бигбули #МЕГАВКУСИЩЕ с сочной грудинкой ТМ Горячая штучка 0,4 кг. ПОКОМ</v>
          </cell>
          <cell r="D293">
            <v>3</v>
          </cell>
          <cell r="F293">
            <v>68</v>
          </cell>
        </row>
        <row r="294">
          <cell r="A294" t="str">
            <v>Пельмени Бигбули #МЕГАВКУСИЩЕ с сочной грудинкой ТМ Горячая штучка 0,7 кг. ПОКОМ</v>
          </cell>
          <cell r="D294">
            <v>4</v>
          </cell>
          <cell r="F294">
            <v>429</v>
          </cell>
        </row>
        <row r="295">
          <cell r="A295" t="str">
            <v>Пельмени Бигбули с мясом ТМ Горячая штучка. флоу-пак сфера 0,4 кг. ПОКОМ</v>
          </cell>
          <cell r="D295">
            <v>1</v>
          </cell>
          <cell r="F295">
            <v>125</v>
          </cell>
        </row>
        <row r="296">
          <cell r="A296" t="str">
            <v>Пельмени Бигбули с мясом ТМ Горячая штучка. флоу-пак сфера 0,7 кг ПОКОМ</v>
          </cell>
          <cell r="D296">
            <v>992</v>
          </cell>
          <cell r="F296">
            <v>1714</v>
          </cell>
        </row>
        <row r="297">
          <cell r="A297" t="str">
            <v>Пельмени Бигбули со сливоч.маслом (Мегамаслище) ТМ БУЛЬМЕНИ сфера 0,43. замор. ПОКОМ</v>
          </cell>
          <cell r="F297">
            <v>19</v>
          </cell>
        </row>
        <row r="298">
          <cell r="A298" t="str">
            <v>Пельмени Бигбули со сливочным маслом ТМ Горячая штучка, флоу-пак сфера 0,4. ПОКОМ</v>
          </cell>
          <cell r="D298">
            <v>1</v>
          </cell>
          <cell r="F298">
            <v>98</v>
          </cell>
        </row>
        <row r="299">
          <cell r="A299" t="str">
            <v>Пельмени Бигбули со сливочным маслом ТМ Горячая штучка, флоу-пак сфера 0,7. ПОКОМ</v>
          </cell>
          <cell r="D299">
            <v>12</v>
          </cell>
          <cell r="F299">
            <v>1073</v>
          </cell>
        </row>
        <row r="300">
          <cell r="A300" t="str">
            <v>Пельмени Бульмени по-сибирски с говядиной и свининой ТМ Горячая штучка 0,8 кг ПОКОМ</v>
          </cell>
          <cell r="D300">
            <v>9</v>
          </cell>
          <cell r="F300">
            <v>1014</v>
          </cell>
        </row>
        <row r="301">
          <cell r="A301" t="str">
            <v>Пельмени Бульмени с говядиной и свининой Горячая шт. 0,9 кг  ПОКОМ</v>
          </cell>
          <cell r="F301">
            <v>1</v>
          </cell>
        </row>
        <row r="302">
          <cell r="A302" t="str">
            <v>Пельмени Бульмени с говядиной и свининой Горячая штучка 0,43  ПОКОМ</v>
          </cell>
          <cell r="F302">
            <v>2</v>
          </cell>
        </row>
        <row r="303">
          <cell r="A303" t="str">
            <v>Пельмени Бульмени с говядиной и свининой Наваристые 2,7кг Горячая штучка ВЕС  ПОКОМ</v>
          </cell>
          <cell r="F303">
            <v>82.902000000000001</v>
          </cell>
        </row>
        <row r="304">
          <cell r="A304" t="str">
            <v>Пельмени Бульмени с говядиной и свининой Наваристые 5кг Горячая штучка ВЕС  ПОКОМ</v>
          </cell>
          <cell r="D304">
            <v>10</v>
          </cell>
          <cell r="F304">
            <v>1115.7</v>
          </cell>
        </row>
        <row r="305">
          <cell r="A305" t="str">
            <v>Пельмени Бульмени с говядиной и свининой ТМ Горячая штучка. флоу-пак сфера 0,4 кг ПОКОМ</v>
          </cell>
          <cell r="D305">
            <v>5</v>
          </cell>
          <cell r="F305">
            <v>821</v>
          </cell>
        </row>
        <row r="306">
          <cell r="A306" t="str">
            <v>Пельмени Бульмени с говядиной и свининой ТМ Горячая штучка. флоу-пак сфера 0,7 кг ПОКОМ</v>
          </cell>
          <cell r="D306">
            <v>1365</v>
          </cell>
          <cell r="F306">
            <v>3386</v>
          </cell>
        </row>
        <row r="307">
          <cell r="A307" t="str">
            <v>Пельмени Бульмени со сливочным маслом Горячая штучка 0,9 кг  ПОКОМ</v>
          </cell>
          <cell r="F307">
            <v>1</v>
          </cell>
        </row>
        <row r="308">
          <cell r="A308" t="str">
            <v>Пельмени Бульмени со сливочным маслом ТМ Горячая шт. 0,43 кг  ПОКОМ</v>
          </cell>
          <cell r="F308">
            <v>1</v>
          </cell>
        </row>
        <row r="309">
          <cell r="A309" t="str">
            <v>Пельмени Бульмени со сливочным маслом ТМ Горячая штучка. флоу-пак сфера 0,4 кг. ПОКОМ</v>
          </cell>
          <cell r="D309">
            <v>8</v>
          </cell>
          <cell r="F309">
            <v>1114</v>
          </cell>
        </row>
        <row r="310">
          <cell r="A310" t="str">
            <v>Пельмени Бульмени со сливочным маслом ТМ Горячая штучка.флоу-пак сфера 0,7 кг. ПОКОМ</v>
          </cell>
          <cell r="D310">
            <v>973</v>
          </cell>
          <cell r="F310">
            <v>3333</v>
          </cell>
        </row>
        <row r="311">
          <cell r="A311" t="str">
            <v>Пельмени Домашние с говядиной и свининой 0,7кг, сфера ТМ Зареченские  ПОКОМ</v>
          </cell>
          <cell r="F311">
            <v>10</v>
          </cell>
        </row>
        <row r="312">
          <cell r="A312" t="str">
            <v>Пельмени Домашние со сливочным маслом 0,7кг, сфера ТМ Зареченские  ПОКОМ</v>
          </cell>
          <cell r="F312">
            <v>13</v>
          </cell>
        </row>
        <row r="313">
          <cell r="A313" t="str">
            <v>Пельмени Медвежьи ушки с фермерскими сливками 0,7кг  ПОКОМ</v>
          </cell>
          <cell r="F313">
            <v>166</v>
          </cell>
        </row>
        <row r="314">
          <cell r="A314" t="str">
            <v>Пельмени Медвежьи ушки с фермерской свининой и говядиной Малые 0,7кг  ПОКОМ</v>
          </cell>
          <cell r="D314">
            <v>1</v>
          </cell>
          <cell r="F314">
            <v>270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D315">
            <v>4</v>
          </cell>
          <cell r="F315">
            <v>94</v>
          </cell>
        </row>
        <row r="316">
          <cell r="A316" t="str">
            <v>Пельмени Мясорубские ТМ Стародворье фоупак равиоли 0,7 кг  ПОКОМ</v>
          </cell>
          <cell r="D316">
            <v>3</v>
          </cell>
          <cell r="F316">
            <v>1232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D317">
            <v>1</v>
          </cell>
          <cell r="F317">
            <v>172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D318">
            <v>5</v>
          </cell>
          <cell r="F318">
            <v>375</v>
          </cell>
        </row>
        <row r="319">
          <cell r="A319" t="str">
            <v>Пельмени Со свининой и говядиной Любимая ложка 1,2 кг  ПОКОМ</v>
          </cell>
          <cell r="F319">
            <v>2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D320">
            <v>4</v>
          </cell>
          <cell r="F320">
            <v>573</v>
          </cell>
        </row>
        <row r="321">
          <cell r="A321" t="str">
            <v>Пельмени Сочные сфера 0,8 кг ТМ Стародворье  ПОКОМ</v>
          </cell>
          <cell r="D321">
            <v>1</v>
          </cell>
          <cell r="F321">
            <v>195</v>
          </cell>
        </row>
        <row r="322">
          <cell r="A322" t="str">
            <v>Пипперони с/к "Эликатессе" 0,10 кг.шт.  СПК</v>
          </cell>
          <cell r="D322">
            <v>3</v>
          </cell>
          <cell r="F322">
            <v>3</v>
          </cell>
        </row>
        <row r="323">
          <cell r="A323" t="str">
            <v>Пирожки с мясом 0,3кг ТМ Зареченские  ПОКОМ</v>
          </cell>
          <cell r="F323">
            <v>13</v>
          </cell>
        </row>
        <row r="324">
          <cell r="A324" t="str">
            <v>Пирожки с мясом 3,7кг ВЕС ТМ Зареченские  ПОКОМ</v>
          </cell>
          <cell r="D324">
            <v>3.7</v>
          </cell>
          <cell r="F324">
            <v>199.804</v>
          </cell>
        </row>
        <row r="325">
          <cell r="A325" t="str">
            <v>Пирожки с яблоком и грушей ВЕС ТМ Зареченские  ПОКОМ</v>
          </cell>
          <cell r="F325">
            <v>29.6</v>
          </cell>
        </row>
        <row r="326">
          <cell r="A326" t="str">
            <v>Плавленый сыр "Шоколадный" 30% 180 гр ТМ "ПАПА МОЖЕТ"  ОСТАНКИНО</v>
          </cell>
          <cell r="D326">
            <v>16</v>
          </cell>
          <cell r="F326">
            <v>16</v>
          </cell>
        </row>
        <row r="327">
          <cell r="A327" t="str">
            <v>Плавленый Сыр 45% "С ветчиной" СТМ "ПапаМожет" 180гр  ОСТАНКИНО</v>
          </cell>
          <cell r="D327">
            <v>37</v>
          </cell>
          <cell r="F327">
            <v>37</v>
          </cell>
        </row>
        <row r="328">
          <cell r="A328" t="str">
            <v>Плавленый Сыр 45% "С грибами" СТМ "ПапаМожет 180гр  ОСТАНКИНО</v>
          </cell>
          <cell r="D328">
            <v>21</v>
          </cell>
          <cell r="F328">
            <v>21</v>
          </cell>
        </row>
        <row r="329">
          <cell r="A329" t="str">
            <v>Покровская вареная 0,47 кг шт.  СПК</v>
          </cell>
          <cell r="D329">
            <v>18</v>
          </cell>
          <cell r="F329">
            <v>18</v>
          </cell>
        </row>
        <row r="330">
          <cell r="A330" t="str">
            <v>ПолуКоп п/к 250 гр.шт. термоформ.пак.  СПК</v>
          </cell>
          <cell r="D330">
            <v>18</v>
          </cell>
          <cell r="F330">
            <v>18</v>
          </cell>
        </row>
        <row r="331">
          <cell r="A331" t="str">
            <v>Продукт колбасный с сыром копченый Коровино 400 гр  ОСТАНКИНО</v>
          </cell>
          <cell r="D331">
            <v>18</v>
          </cell>
          <cell r="F331">
            <v>18</v>
          </cell>
        </row>
        <row r="332">
          <cell r="A332" t="str">
            <v>Ричеза с/к 230 гр.шт.  СПК</v>
          </cell>
          <cell r="D332">
            <v>46</v>
          </cell>
          <cell r="F332">
            <v>46</v>
          </cell>
        </row>
        <row r="333">
          <cell r="A333" t="str">
            <v>Российский сливочный 45% ТМ Папа Может, брус (2шт)  ОСТАНКИНО</v>
          </cell>
          <cell r="D333">
            <v>51.5</v>
          </cell>
          <cell r="F333">
            <v>51.5</v>
          </cell>
        </row>
        <row r="334">
          <cell r="A334" t="str">
            <v>Сальчетти с/к 230 гр.шт.  СПК</v>
          </cell>
          <cell r="D334">
            <v>131</v>
          </cell>
          <cell r="F334">
            <v>131</v>
          </cell>
        </row>
        <row r="335">
          <cell r="A335" t="str">
            <v>Сальчичон с/к 200 гр. срез "Эликатессе" термоформ.пак.  СПК</v>
          </cell>
          <cell r="D335">
            <v>17</v>
          </cell>
          <cell r="F335">
            <v>17</v>
          </cell>
        </row>
        <row r="336">
          <cell r="A336" t="str">
            <v>Салями с перчиком с/к "КолбасГрад" 160 гр.шт. термоус. пак.  СПК</v>
          </cell>
          <cell r="D336">
            <v>159</v>
          </cell>
          <cell r="F336">
            <v>159</v>
          </cell>
        </row>
        <row r="337">
          <cell r="A337" t="str">
            <v>Салями с/к 100 гр.шт.нар. (лоток с ср.защ.атм.)  СПК</v>
          </cell>
          <cell r="D337">
            <v>20</v>
          </cell>
          <cell r="F337">
            <v>20</v>
          </cell>
        </row>
        <row r="338">
          <cell r="A338" t="str">
            <v>Салями Трюфель с/в "Эликатессе" 0,16 кг.шт.  СПК</v>
          </cell>
          <cell r="D338">
            <v>142</v>
          </cell>
          <cell r="F338">
            <v>142</v>
          </cell>
        </row>
        <row r="339">
          <cell r="A339" t="str">
            <v>Сардельки "Докторские" (черева) ( в ср.защ.атм.) 1.0 кг. "Высокий вкус"  СПК</v>
          </cell>
          <cell r="D339">
            <v>65</v>
          </cell>
          <cell r="F339">
            <v>65</v>
          </cell>
        </row>
        <row r="340">
          <cell r="A340" t="str">
            <v>Сардельки "Необыкновенные" (в ср.защ.атм.)  СПК</v>
          </cell>
          <cell r="D340">
            <v>2</v>
          </cell>
          <cell r="F340">
            <v>2</v>
          </cell>
        </row>
        <row r="341">
          <cell r="A341" t="str">
            <v>Сардельки Докторские (черева) 400 гр.шт. (лоток с ср.защ.атм.) "Высокий вкус"  СПК</v>
          </cell>
          <cell r="D341">
            <v>1</v>
          </cell>
          <cell r="F341">
            <v>1</v>
          </cell>
        </row>
        <row r="342">
          <cell r="A342" t="str">
            <v>Сардельки из говядины (черева) (в ср.защ.атм.) "Высокий вкус"  СПК</v>
          </cell>
          <cell r="D342">
            <v>18.073</v>
          </cell>
          <cell r="F342">
            <v>18.073</v>
          </cell>
        </row>
        <row r="343">
          <cell r="A343" t="str">
            <v>Семейная с чесночком Экстра вареная  СПК</v>
          </cell>
          <cell r="D343">
            <v>12.913</v>
          </cell>
          <cell r="F343">
            <v>12.913</v>
          </cell>
        </row>
        <row r="344">
          <cell r="A344" t="str">
            <v>Сервелат Европейский в/к, в/с 0,38 кг.шт.термофор.пак  СПК</v>
          </cell>
          <cell r="D344">
            <v>58</v>
          </cell>
          <cell r="F344">
            <v>58</v>
          </cell>
        </row>
        <row r="345">
          <cell r="A345" t="str">
            <v>Сервелат Коньячный в/к 0,38 кг.шт термофор.пак  СПК</v>
          </cell>
          <cell r="D345">
            <v>12</v>
          </cell>
          <cell r="F345">
            <v>12</v>
          </cell>
        </row>
        <row r="346">
          <cell r="A346" t="str">
            <v>Сервелат мелкозернистый в/к 0,5 кг.шт. термоус.пак. "Высокий вкус"  СПК</v>
          </cell>
          <cell r="D346">
            <v>49</v>
          </cell>
          <cell r="F346">
            <v>51</v>
          </cell>
        </row>
        <row r="347">
          <cell r="A347" t="str">
            <v>Сервелат Финский в/к 0,38 кг.шт. термофор.пак.  СПК</v>
          </cell>
          <cell r="D347">
            <v>55</v>
          </cell>
          <cell r="F347">
            <v>55</v>
          </cell>
        </row>
        <row r="348">
          <cell r="A348" t="str">
            <v>Сервелат Фирменный в/к 0,10 кг.шт. нарезка (лоток с ср.защ.атм.)  СПК</v>
          </cell>
          <cell r="D348">
            <v>57</v>
          </cell>
          <cell r="F348">
            <v>57</v>
          </cell>
        </row>
        <row r="349">
          <cell r="A349" t="str">
            <v>Сибирская особая с/к 0,10 кг.шт. нарезка (лоток с ср.защ.атм.)  СПК</v>
          </cell>
          <cell r="D349">
            <v>194</v>
          </cell>
          <cell r="F349">
            <v>194</v>
          </cell>
        </row>
        <row r="350">
          <cell r="A350" t="str">
            <v>Сибирская особая с/к 0,235 кг шт.  СПК</v>
          </cell>
          <cell r="D350">
            <v>216</v>
          </cell>
          <cell r="F350">
            <v>216</v>
          </cell>
        </row>
        <row r="351">
          <cell r="A351" t="str">
            <v>Сливочный со вкусом топл. молока 45% тм Папа Может. брус (2шт)  ОСТАНКИНО</v>
          </cell>
          <cell r="D351">
            <v>36.200000000000003</v>
          </cell>
          <cell r="F351">
            <v>38.893000000000001</v>
          </cell>
        </row>
        <row r="352">
          <cell r="A352" t="str">
            <v>Сосиски "Баварские" 0,36 кг.шт. вак.упак.  СПК</v>
          </cell>
          <cell r="D352">
            <v>8</v>
          </cell>
          <cell r="F352">
            <v>8</v>
          </cell>
        </row>
        <row r="353">
          <cell r="A353" t="str">
            <v>Сосиски "Молочные" 0,36 кг.шт. вак.упак.  СПК</v>
          </cell>
          <cell r="D353">
            <v>19</v>
          </cell>
          <cell r="F353">
            <v>19</v>
          </cell>
        </row>
        <row r="354">
          <cell r="A354" t="str">
            <v>Сосиски Мусульманские "Просто выгодно" (в ср.защ.атм.)  СПК</v>
          </cell>
          <cell r="D354">
            <v>10</v>
          </cell>
          <cell r="F354">
            <v>10</v>
          </cell>
        </row>
        <row r="355">
          <cell r="A355" t="str">
            <v>Сосиски Хот-дог подкопченные (лоток с ср.защ.атм.)  СПК</v>
          </cell>
          <cell r="D355">
            <v>12</v>
          </cell>
          <cell r="F355">
            <v>12</v>
          </cell>
        </row>
        <row r="356">
          <cell r="A356" t="str">
            <v>Сочный мегачебурек ТМ Зареченские ВЕС ПОКОМ</v>
          </cell>
          <cell r="F356">
            <v>179.44</v>
          </cell>
        </row>
        <row r="357">
          <cell r="A357" t="str">
            <v>Сыр "Пармезан" 40% кусок 180 гр  ОСТАНКИНО</v>
          </cell>
          <cell r="D357">
            <v>112</v>
          </cell>
          <cell r="F357">
            <v>112</v>
          </cell>
        </row>
        <row r="358">
          <cell r="A358" t="str">
            <v>Сыр Боккончини копченый 40% 100 гр.  ОСТАНКИНО</v>
          </cell>
          <cell r="D358">
            <v>121</v>
          </cell>
          <cell r="F358">
            <v>121</v>
          </cell>
        </row>
        <row r="359">
          <cell r="A359" t="str">
            <v>Сыр колбасный копченый Папа Может 400 гр  ОСТАНКИНО</v>
          </cell>
          <cell r="D359">
            <v>13</v>
          </cell>
          <cell r="F359">
            <v>13</v>
          </cell>
        </row>
        <row r="360">
          <cell r="A360" t="str">
            <v>Сыр Останкино "Алтайский Gold" 50% вес  ОСТАНКИНО</v>
          </cell>
          <cell r="D360">
            <v>4.8</v>
          </cell>
          <cell r="F360">
            <v>4.8</v>
          </cell>
        </row>
        <row r="361">
          <cell r="A361" t="str">
            <v>Сыр ПАПА МОЖЕТ "Гауда Голд" 45% 180 г  ОСТАНКИНО</v>
          </cell>
          <cell r="D361">
            <v>484</v>
          </cell>
          <cell r="F361">
            <v>484</v>
          </cell>
        </row>
        <row r="362">
          <cell r="A362" t="str">
            <v>Сыр ПАПА МОЖЕТ "Голландский традиционный" 45% 180 г  ОСТАНКИНО</v>
          </cell>
          <cell r="D362">
            <v>846</v>
          </cell>
          <cell r="F362">
            <v>846</v>
          </cell>
        </row>
        <row r="363">
          <cell r="A363" t="str">
            <v>Сыр ПАПА МОЖЕТ "Министерский" 180гр, 45 %  ОСТАНКИНО</v>
          </cell>
          <cell r="D363">
            <v>106</v>
          </cell>
          <cell r="F363">
            <v>106</v>
          </cell>
        </row>
        <row r="364">
          <cell r="A364" t="str">
            <v>Сыр ПАПА МОЖЕТ "Папин завтрак" 180гр, 45 %  ОСТАНКИНО</v>
          </cell>
          <cell r="D364">
            <v>88</v>
          </cell>
          <cell r="F364">
            <v>88</v>
          </cell>
        </row>
        <row r="365">
          <cell r="A365" t="str">
            <v>Сыр ПАПА МОЖЕТ "Российский традиционный" 45% 180 г  ОСТАНКИНО</v>
          </cell>
          <cell r="D365">
            <v>981</v>
          </cell>
          <cell r="F365">
            <v>981</v>
          </cell>
        </row>
        <row r="366">
          <cell r="A366" t="str">
            <v>Сыр Папа Может "Российский традиционный" ВЕС брусок массовая доля жира 50%  ОСТАНКИНО</v>
          </cell>
          <cell r="D366">
            <v>20.9</v>
          </cell>
          <cell r="F366">
            <v>20.9</v>
          </cell>
        </row>
        <row r="367">
          <cell r="A367" t="str">
            <v>Сыр ПАПА МОЖЕТ "Тильзитер" 45% 180 г  ОСТАНКИНО</v>
          </cell>
          <cell r="D367">
            <v>255</v>
          </cell>
          <cell r="F367">
            <v>255</v>
          </cell>
        </row>
        <row r="368">
          <cell r="A368" t="str">
            <v>Сыр плавленый Сливочный ж 45 % 180г ТМ Папа Может (16шт) ОСТАНКИНО</v>
          </cell>
          <cell r="D368">
            <v>87</v>
          </cell>
          <cell r="F368">
            <v>87</v>
          </cell>
        </row>
        <row r="369">
          <cell r="A369" t="str">
            <v>Сыр полутвердый "Гауда", 45%, ВЕС брус из блока 1/5  ОСТАНКИНО</v>
          </cell>
          <cell r="D369">
            <v>31</v>
          </cell>
          <cell r="F369">
            <v>31</v>
          </cell>
        </row>
        <row r="370">
          <cell r="A370" t="str">
            <v>Сыр полутвердый "Голландский" 45%, брус ВЕС  ОСТАНКИНО</v>
          </cell>
          <cell r="D370">
            <v>54</v>
          </cell>
          <cell r="F370">
            <v>54</v>
          </cell>
        </row>
        <row r="371">
          <cell r="A371" t="str">
            <v>Сыр полутвердый "Тильзитер" 45%, ВЕС брус ТМ "Папа может"  ОСТАНКИНО</v>
          </cell>
          <cell r="D371">
            <v>11.9</v>
          </cell>
          <cell r="F371">
            <v>11.9</v>
          </cell>
        </row>
        <row r="372">
          <cell r="A372" t="str">
            <v>Сыр рассольный жирный Чечил 45% 100 гр  ОСТАНКИНО</v>
          </cell>
          <cell r="D372">
            <v>1</v>
          </cell>
          <cell r="F372">
            <v>1</v>
          </cell>
        </row>
        <row r="373">
          <cell r="A373" t="str">
            <v>Сыр рассольный жирный Чечил копченый 45% 100 гр  ОСТАНКИНО</v>
          </cell>
          <cell r="D373">
            <v>1</v>
          </cell>
          <cell r="F373">
            <v>1</v>
          </cell>
        </row>
        <row r="374">
          <cell r="A374" t="str">
            <v>Сыр Скаморца свежий 40% 100 гр.  ОСТАНКИНО</v>
          </cell>
          <cell r="D374">
            <v>167</v>
          </cell>
          <cell r="F374">
            <v>167</v>
          </cell>
        </row>
        <row r="375">
          <cell r="A375" t="str">
            <v>Сыр творожный с зеленью 60% Папа может 140 гр.  ОСТАНКИНО</v>
          </cell>
          <cell r="D375">
            <v>56</v>
          </cell>
          <cell r="F375">
            <v>56</v>
          </cell>
        </row>
        <row r="376">
          <cell r="A376" t="str">
            <v>Сыр Чечил копченый 43% 100г/6шт ТМ Папа Может  ОСТАНКИНО</v>
          </cell>
          <cell r="D376">
            <v>232</v>
          </cell>
          <cell r="F376">
            <v>232</v>
          </cell>
        </row>
        <row r="377">
          <cell r="A377" t="str">
            <v>Сыр Чечил свежий 45% 100г/6шт ТМ Папа Может  ОСТАНКИНО</v>
          </cell>
          <cell r="D377">
            <v>213</v>
          </cell>
          <cell r="F377">
            <v>213</v>
          </cell>
        </row>
        <row r="378">
          <cell r="A378" t="str">
            <v>Сыч/Прод Коровино Российский 50% 200г СЗМЖ  ОСТАНКИНО</v>
          </cell>
          <cell r="D378">
            <v>191</v>
          </cell>
          <cell r="F378">
            <v>191</v>
          </cell>
        </row>
        <row r="379">
          <cell r="A379" t="str">
            <v>Сыч/Прод Коровино Российский Оригин 50% ВЕС (5 кг)  ОСТАНКИНО</v>
          </cell>
          <cell r="D379">
            <v>189.1</v>
          </cell>
          <cell r="F379">
            <v>189.1</v>
          </cell>
        </row>
        <row r="380">
          <cell r="A380" t="str">
            <v>Сыч/Прод Коровино Тильзитер 50% 200г СЗМЖ  ОСТАНКИНО</v>
          </cell>
          <cell r="D380">
            <v>104</v>
          </cell>
          <cell r="F380">
            <v>104</v>
          </cell>
        </row>
        <row r="381">
          <cell r="A381" t="str">
            <v>Сыч/Прод Коровино Тильзитер Оригин 50% ВЕС (5 кг брус) СЗМЖ  ОСТАНКИНО</v>
          </cell>
          <cell r="D381">
            <v>132.5</v>
          </cell>
          <cell r="F381">
            <v>132.5</v>
          </cell>
        </row>
        <row r="382">
          <cell r="A382" t="str">
            <v>Творожный Сыр 60% Сливочный  СТМ "ПапаМожет" - 140гр  ОСТАНКИНО</v>
          </cell>
          <cell r="D382">
            <v>302</v>
          </cell>
          <cell r="F382">
            <v>302</v>
          </cell>
        </row>
        <row r="383">
          <cell r="A383" t="str">
            <v>Торо Неро с/в "Эликатессе" 140 гр.шт.  СПК</v>
          </cell>
          <cell r="D383">
            <v>77</v>
          </cell>
          <cell r="F383">
            <v>77</v>
          </cell>
        </row>
        <row r="384">
          <cell r="A384" t="str">
            <v>Уши свиные копченые к пиву 0,15кг нар. д/ф шт.  СПК</v>
          </cell>
          <cell r="D384">
            <v>32</v>
          </cell>
          <cell r="F384">
            <v>32</v>
          </cell>
        </row>
        <row r="385">
          <cell r="A385" t="str">
            <v>Фестивальная пора с/к 100 гр.шт.нар. (лоток с ср.защ.атм.)  СПК</v>
          </cell>
          <cell r="D385">
            <v>177</v>
          </cell>
          <cell r="F385">
            <v>177</v>
          </cell>
        </row>
        <row r="386">
          <cell r="A386" t="str">
            <v>Фестивальная пора с/к 235 гр.шт.  СПК</v>
          </cell>
          <cell r="D386">
            <v>411</v>
          </cell>
          <cell r="F386">
            <v>411</v>
          </cell>
        </row>
        <row r="387">
          <cell r="A387" t="str">
            <v>Фестивальная пора с/к термоус.пак  СПК</v>
          </cell>
          <cell r="D387">
            <v>26.4</v>
          </cell>
          <cell r="F387">
            <v>26.4</v>
          </cell>
        </row>
        <row r="388">
          <cell r="A388" t="str">
            <v>Фирменная с/к 200 гр. срез "Эликатессе" термоформ.пак.  СПК</v>
          </cell>
          <cell r="D388">
            <v>66</v>
          </cell>
          <cell r="F388">
            <v>66</v>
          </cell>
        </row>
        <row r="389">
          <cell r="A389" t="str">
            <v>Фуэт с/в "Эликатессе" 160 гр.шт.  СПК</v>
          </cell>
          <cell r="D389">
            <v>183</v>
          </cell>
          <cell r="F389">
            <v>183</v>
          </cell>
        </row>
        <row r="390">
          <cell r="A390" t="str">
            <v>Хинкали Классические ТМ Зареченские ВЕС ПОКОМ</v>
          </cell>
          <cell r="F390">
            <v>80</v>
          </cell>
        </row>
        <row r="391">
          <cell r="A391" t="str">
            <v>Хот-догстер ТМ Горячая штучка ТС Хот-Догстер флоу-пак 0,09 кг. ПОКОМ</v>
          </cell>
          <cell r="D391">
            <v>5</v>
          </cell>
          <cell r="F391">
            <v>376</v>
          </cell>
        </row>
        <row r="392">
          <cell r="A392" t="str">
            <v>Хотстеры с сыром 0,25кг ТМ Горячая штучка  ПОКОМ</v>
          </cell>
          <cell r="D392">
            <v>9</v>
          </cell>
          <cell r="F392">
            <v>528</v>
          </cell>
        </row>
        <row r="393">
          <cell r="A393" t="str">
            <v>Хотстеры ТМ Горячая штучка ТС Хотстеры 0,25 кг зам  ПОКОМ</v>
          </cell>
          <cell r="D393">
            <v>739</v>
          </cell>
          <cell r="F393">
            <v>2194</v>
          </cell>
        </row>
        <row r="394">
          <cell r="A394" t="str">
            <v>Хрустящие крылышки острые к пиву ТМ Горячая штучка 0,3кг зам  ПОКОМ</v>
          </cell>
          <cell r="D394">
            <v>11</v>
          </cell>
          <cell r="F394">
            <v>487</v>
          </cell>
        </row>
        <row r="395">
          <cell r="A395" t="str">
            <v>Хрустящие крылышки ТМ Горячая штучка 0,3 кг зам  ПОКОМ</v>
          </cell>
          <cell r="D395">
            <v>15</v>
          </cell>
          <cell r="F395">
            <v>493</v>
          </cell>
        </row>
        <row r="396">
          <cell r="A396" t="str">
            <v>Чебупели Foodgital 0,25кг ТМ Горячая штучка  ПОКОМ</v>
          </cell>
          <cell r="F396">
            <v>21</v>
          </cell>
        </row>
        <row r="397">
          <cell r="A397" t="str">
            <v>Чебупели Курочка гриль ТМ Горячая штучка, 0,3 кг зам  ПОКОМ</v>
          </cell>
          <cell r="D397">
            <v>4</v>
          </cell>
          <cell r="F397">
            <v>293</v>
          </cell>
        </row>
        <row r="398">
          <cell r="A398" t="str">
            <v>Чебупицца курочка по-итальянски Горячая штучка 0,25 кг зам  ПОКОМ</v>
          </cell>
          <cell r="D398">
            <v>1106</v>
          </cell>
          <cell r="F398">
            <v>2728</v>
          </cell>
        </row>
        <row r="399">
          <cell r="A399" t="str">
            <v>Чебупицца Пепперони ТМ Горячая штучка ТС Чебупицца 0.25кг зам  ПОКОМ</v>
          </cell>
          <cell r="D399">
            <v>1235</v>
          </cell>
          <cell r="F399">
            <v>3782</v>
          </cell>
        </row>
        <row r="400">
          <cell r="A400" t="str">
            <v>Чебуреки Мясные вес 2,7 кг ТМ Зареченские ВЕС ПОКОМ</v>
          </cell>
          <cell r="F400">
            <v>3.7</v>
          </cell>
        </row>
        <row r="401">
          <cell r="A401" t="str">
            <v>Чебуреки сочные ВЕС ТМ Зареченские  ПОКОМ</v>
          </cell>
          <cell r="F401">
            <v>425</v>
          </cell>
        </row>
        <row r="402">
          <cell r="A402" t="str">
            <v>Шпикачки Русские (черева) (в ср.защ.атм.) "Высокий вкус"  СПК</v>
          </cell>
          <cell r="D402">
            <v>49</v>
          </cell>
          <cell r="F402">
            <v>49</v>
          </cell>
        </row>
        <row r="403">
          <cell r="A403" t="str">
            <v>Эликапреза с/в "Эликатессе" 85 гр.шт. нарезка (лоток с ср.защ.атм.)  СПК</v>
          </cell>
          <cell r="D403">
            <v>22</v>
          </cell>
          <cell r="F403">
            <v>22</v>
          </cell>
        </row>
        <row r="404">
          <cell r="A404" t="str">
            <v>Юбилейная с/к 0,235 кг.шт.  СПК</v>
          </cell>
          <cell r="D404">
            <v>509</v>
          </cell>
          <cell r="F404">
            <v>509</v>
          </cell>
        </row>
        <row r="405">
          <cell r="A405" t="str">
            <v>Юбилейная с/к термоус.пак.  СПК</v>
          </cell>
          <cell r="D405">
            <v>2</v>
          </cell>
          <cell r="F405">
            <v>2</v>
          </cell>
        </row>
        <row r="406">
          <cell r="A406" t="str">
            <v>Итого</v>
          </cell>
          <cell r="D406">
            <v>111597.54300000001</v>
          </cell>
          <cell r="F406">
            <v>254819.48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27.02.2025 - 27.02.2025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34.57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84.176000000000002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156.48699999999999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422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528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180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55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68.195999999999998</v>
          </cell>
        </row>
        <row r="22">
          <cell r="A22" t="str">
            <v xml:space="preserve"> 201  Ветчина Нежная ТМ Особый рецепт, (2,5кг), ПОКОМ</v>
          </cell>
          <cell r="D22">
            <v>579.55700000000002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42.113999999999997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309.99299999999999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104.352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33.235999999999997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33.46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79.682000000000002</v>
          </cell>
        </row>
        <row r="29">
          <cell r="A29" t="str">
            <v xml:space="preserve"> 247  Сардельки Нежные, ВЕС.  ПОКОМ</v>
          </cell>
          <cell r="D29">
            <v>19.361000000000001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16.32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130.79599999999999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5.532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16.887</v>
          </cell>
        </row>
        <row r="34">
          <cell r="A34" t="str">
            <v xml:space="preserve"> 263  Шпикачки Стародворские, ВЕС.  ПОКОМ</v>
          </cell>
          <cell r="D34">
            <v>5.38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2.718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1.4359999999999999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2.73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105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649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369</v>
          </cell>
        </row>
        <row r="41">
          <cell r="A41" t="str">
            <v xml:space="preserve"> 283  Сосиски Сочинки, ВЕС, ТМ Стародворье ПОКОМ</v>
          </cell>
          <cell r="D41">
            <v>70.918000000000006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119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220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33.475999999999999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345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338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8.0850000000000009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32.593000000000004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204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268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233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36.125999999999998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74.841999999999999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15.02</v>
          </cell>
        </row>
        <row r="55">
          <cell r="A55" t="str">
            <v xml:space="preserve"> 318  Сосиски Датские ТМ Зареченские, ВЕС  ПОКОМ</v>
          </cell>
          <cell r="D55">
            <v>248.751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463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477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148</v>
          </cell>
        </row>
        <row r="59">
          <cell r="A59" t="str">
            <v xml:space="preserve"> 328  Сардельки Сочинки Стародворье ТМ  0,4 кг ПОКОМ</v>
          </cell>
          <cell r="D59">
            <v>93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83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100.342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59</v>
          </cell>
        </row>
        <row r="63">
          <cell r="A63" t="str">
            <v xml:space="preserve"> 335  Колбаса Сливушка ТМ Вязанка. ВЕС.  ПОКОМ </v>
          </cell>
          <cell r="D63">
            <v>35.386000000000003</v>
          </cell>
        </row>
        <row r="64">
          <cell r="A64" t="str">
            <v xml:space="preserve"> 336  Ветчина Сливушка с индейкой ТМ Вязанка. ВЕС  ПОКОМ</v>
          </cell>
          <cell r="D64">
            <v>1.3759999999999999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409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318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108.94199999999999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57.116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115.197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87.637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27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28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73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17.757999999999999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66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100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125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30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28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9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527</v>
          </cell>
        </row>
        <row r="82">
          <cell r="A82" t="str">
            <v xml:space="preserve"> 412  Сосиски Баварские ТМ Стародворье 0,35 кг ПОКОМ</v>
          </cell>
          <cell r="D82">
            <v>813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6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69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37.700000000000003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D86">
            <v>1.45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52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15.95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D89">
            <v>3</v>
          </cell>
        </row>
        <row r="90">
          <cell r="A90" t="str">
            <v xml:space="preserve"> 446  Колбаса Краковюрст ТМ Баварушка с душистым чесноком в оболочке черева в в.у 0,2 кг. ПОКОМ</v>
          </cell>
          <cell r="D90">
            <v>-1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20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133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44.24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473.01100000000002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772.25900000000001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394.80399999999997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D97">
            <v>66.177000000000007</v>
          </cell>
        </row>
        <row r="98">
          <cell r="A98" t="str">
            <v xml:space="preserve"> 467  Колбаса Филейная 0,5кг ТМ Особый рецепт  ПОКОМ</v>
          </cell>
          <cell r="D98">
            <v>43</v>
          </cell>
        </row>
        <row r="99">
          <cell r="A99" t="str">
            <v xml:space="preserve"> 478  Сардельки Зареченские ВЕС ТМ Зареченские  ПОКОМ</v>
          </cell>
          <cell r="D99">
            <v>33.325000000000003</v>
          </cell>
        </row>
        <row r="100">
          <cell r="A100" t="str">
            <v xml:space="preserve"> 490  Колбаса Сервелат Филейский ТМ Вязанка  0,3 кг. срез  ПОКОМ</v>
          </cell>
          <cell r="D100">
            <v>2</v>
          </cell>
        </row>
        <row r="101">
          <cell r="A101" t="str">
            <v xml:space="preserve"> 491  Колбаса Филейская Рубленая ТМ Вязанка  0,3 кг. срез.  ПОКОМ</v>
          </cell>
          <cell r="D101">
            <v>3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226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123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142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97</v>
          </cell>
        </row>
        <row r="106">
          <cell r="A106" t="str">
            <v xml:space="preserve"> 499  Сардельки Дугушки со сливочным маслом ВЕС ТМ Стародворье ТС Дугушка  ПОКОМ</v>
          </cell>
          <cell r="D106">
            <v>5.52</v>
          </cell>
        </row>
        <row r="107">
          <cell r="A107" t="str">
            <v xml:space="preserve"> 502  Колбаски Краковюрст ТМ Баварушка с изысканными пряностями в оболочке NDX в мгс 0,28 кг. ПОКОМ</v>
          </cell>
          <cell r="D107">
            <v>98</v>
          </cell>
        </row>
        <row r="108">
          <cell r="A108" t="str">
            <v xml:space="preserve"> 506 Сосиски Филейские рубленые ТМ Вязанка в оболочке целлофан в м/г среде. ВЕС.ПОКОМ</v>
          </cell>
          <cell r="D108">
            <v>1.36</v>
          </cell>
        </row>
        <row r="109">
          <cell r="A109" t="str">
            <v xml:space="preserve"> 513  Колбаса вареная Стародворская 0,4кг ТМ Стародворье  ПОКОМ</v>
          </cell>
          <cell r="D109">
            <v>124</v>
          </cell>
        </row>
        <row r="110">
          <cell r="A110" t="str">
            <v>1146 Ароматная с/к в/у ОСТАНКИНО</v>
          </cell>
          <cell r="D110">
            <v>0.496</v>
          </cell>
        </row>
        <row r="111">
          <cell r="A111" t="str">
            <v>3215 ВЕТЧ.МЯСНАЯ Папа может п/о 0.4кг 8шт.    ОСТАНКИНО</v>
          </cell>
          <cell r="D111">
            <v>118</v>
          </cell>
        </row>
        <row r="112">
          <cell r="A112" t="str">
            <v>3680 ПРЕСИЖН с/к дек. спец мгс ОСТАНКИНО</v>
          </cell>
          <cell r="D112">
            <v>1</v>
          </cell>
        </row>
        <row r="113">
          <cell r="A113" t="str">
            <v>3684 ПРЕСИЖН с/к в/у 1/250 8шт.   ОСТАНКИНО</v>
          </cell>
          <cell r="D113">
            <v>32</v>
          </cell>
        </row>
        <row r="114">
          <cell r="A114" t="str">
            <v>4063 МЯСНАЯ Папа может вар п/о_Л   ОСТАНКИНО</v>
          </cell>
          <cell r="D114">
            <v>201.30199999999999</v>
          </cell>
        </row>
        <row r="115">
          <cell r="A115" t="str">
            <v>4117 ЭКСТРА Папа может с/к в/у_Л   ОСТАНКИНО</v>
          </cell>
          <cell r="D115">
            <v>3.9609999999999999</v>
          </cell>
        </row>
        <row r="116">
          <cell r="A116" t="str">
            <v>4574 Колбаса вар Мясная со шпиком 1кг Папа может п/о (код покуп. 24784) Останкино</v>
          </cell>
          <cell r="D116">
            <v>24.32</v>
          </cell>
        </row>
        <row r="117">
          <cell r="A117" t="str">
            <v>4786 КОЛБ.СНЭКИ Папа может в/к мгс 1/70_5  ОСТАНКИНО</v>
          </cell>
          <cell r="D117">
            <v>15</v>
          </cell>
        </row>
        <row r="118">
          <cell r="A118" t="str">
            <v>4813 ФИЛЕЙНАЯ Папа может вар п/о_Л   ОСТАНКИНО</v>
          </cell>
          <cell r="D118">
            <v>72.602999999999994</v>
          </cell>
        </row>
        <row r="119">
          <cell r="A119" t="str">
            <v>4993 САЛЯМИ ИТАЛЬЯНСКАЯ с/к в/у 1/250*8_120c ОСТАНКИНО</v>
          </cell>
          <cell r="D119">
            <v>63</v>
          </cell>
        </row>
        <row r="120">
          <cell r="A120" t="str">
            <v>5246 ДОКТОРСКАЯ ПРЕМИУМ вар б/о мгс_30с ОСТАНКИНО</v>
          </cell>
          <cell r="D120">
            <v>5.883</v>
          </cell>
        </row>
        <row r="121">
          <cell r="A121" t="str">
            <v>5341 СЕРВЕЛАТ ОХОТНИЧИЙ в/к в/у  ОСТАНКИНО</v>
          </cell>
          <cell r="D121">
            <v>50.170999999999999</v>
          </cell>
        </row>
        <row r="122">
          <cell r="A122" t="str">
            <v>5483 ЭКСТРА Папа может с/к в/у 1/250 8шт.   ОСТАНКИНО</v>
          </cell>
          <cell r="D122">
            <v>89</v>
          </cell>
        </row>
        <row r="123">
          <cell r="A123" t="str">
            <v>5544 Сервелат Финский в/к в/у_45с НОВАЯ ОСТАНКИНО</v>
          </cell>
          <cell r="D123">
            <v>81.146000000000001</v>
          </cell>
        </row>
        <row r="124">
          <cell r="A124" t="str">
            <v>5679 САЛЯМИ ИТАЛЬЯНСКАЯ с/к в/у 1/150_60с ОСТАНКИНО</v>
          </cell>
          <cell r="D124">
            <v>57</v>
          </cell>
        </row>
        <row r="125">
          <cell r="A125" t="str">
            <v>5682 САЛЯМИ МЕЛКОЗЕРНЕНАЯ с/к в/у 1/120_60с   ОСТАНКИНО</v>
          </cell>
          <cell r="D125">
            <v>193</v>
          </cell>
        </row>
        <row r="126">
          <cell r="A126" t="str">
            <v>5706 АРОМАТНАЯ Папа может с/к в/у 1/250 8шт.  ОСТАНКИНО</v>
          </cell>
          <cell r="D126">
            <v>166</v>
          </cell>
        </row>
        <row r="127">
          <cell r="A127" t="str">
            <v>5708 ПОСОЛЬСКАЯ Папа может с/к в/у ОСТАНКИНО</v>
          </cell>
          <cell r="D127">
            <v>6.399</v>
          </cell>
        </row>
        <row r="128">
          <cell r="A128" t="str">
            <v>5851 ЭКСТРА Папа может вар п/о   ОСТАНКИНО</v>
          </cell>
          <cell r="D128">
            <v>64.872</v>
          </cell>
        </row>
        <row r="129">
          <cell r="A129" t="str">
            <v>5931 ОХОТНИЧЬЯ Папа может с/к в/у 1/220 8шт.   ОСТАНКИНО</v>
          </cell>
          <cell r="D129">
            <v>129</v>
          </cell>
        </row>
        <row r="130">
          <cell r="A130" t="str">
            <v>6004 РАГУ СВИНОЕ 1кг 8шт.зам_120с ОСТАНКИНО</v>
          </cell>
          <cell r="D130">
            <v>8</v>
          </cell>
        </row>
        <row r="131">
          <cell r="A131" t="str">
            <v>6158 ВРЕМЯ ОЛИВЬЕ Папа может вар п/о 0.4кг   ОСТАНКИНО</v>
          </cell>
          <cell r="D131">
            <v>47</v>
          </cell>
        </row>
        <row r="132">
          <cell r="A132" t="str">
            <v>6200 ГРУДИНКА ПРЕМИУМ к/в мл/к в/у 0.3кг  ОСТАНКИНО</v>
          </cell>
          <cell r="D132">
            <v>86</v>
          </cell>
        </row>
        <row r="133">
          <cell r="A133" t="str">
            <v>6206 СВИНИНА ПО-ДОМАШНЕМУ к/в мл/к в/у 0.3кг  ОСТАНКИНО</v>
          </cell>
          <cell r="D133">
            <v>54</v>
          </cell>
        </row>
        <row r="134">
          <cell r="A134" t="str">
            <v>6221 НЕАПОЛИТАНСКИЙ ДУЭТ с/к с/н мгс 1/90  ОСТАНКИНО</v>
          </cell>
          <cell r="D134">
            <v>72</v>
          </cell>
        </row>
        <row r="135">
          <cell r="A135" t="str">
            <v>6222 ИТАЛЬЯНСКОЕ АССОРТИ с/в с/н мгс 1/90 ОСТАНКИНО</v>
          </cell>
          <cell r="D135">
            <v>35</v>
          </cell>
        </row>
        <row r="136">
          <cell r="A136" t="str">
            <v>6228 МЯСНОЕ АССОРТИ к/з с/н мгс 1/90 10шт.  ОСТАНКИНО</v>
          </cell>
          <cell r="D136">
            <v>48</v>
          </cell>
        </row>
        <row r="137">
          <cell r="A137" t="str">
            <v>6247 ДОМАШНЯЯ Папа может вар п/о 0,4кг 8шт.  ОСТАНКИНО</v>
          </cell>
          <cell r="D137">
            <v>20</v>
          </cell>
        </row>
        <row r="138">
          <cell r="A138" t="str">
            <v>6268 ГОВЯЖЬЯ Папа может вар п/о 0,4кг 8 шт.  ОСТАНКИНО</v>
          </cell>
          <cell r="D138">
            <v>87</v>
          </cell>
        </row>
        <row r="139">
          <cell r="A139" t="str">
            <v>6279 КОРЕЙКА ПО-ОСТ.к/в в/с с/н в/у 1/150_45с  ОСТАНКИНО</v>
          </cell>
          <cell r="D139">
            <v>33</v>
          </cell>
        </row>
        <row r="140">
          <cell r="A140" t="str">
            <v>6303 МЯСНЫЕ Папа может сос п/о мгс 1.5*3  ОСТАНКИНО</v>
          </cell>
          <cell r="D140">
            <v>89.95</v>
          </cell>
        </row>
        <row r="141">
          <cell r="A141" t="str">
            <v>6324 ДОКТОРСКАЯ ГОСТ вар п/о 0.4кг 8шт.  ОСТАНКИНО</v>
          </cell>
          <cell r="D141">
            <v>35</v>
          </cell>
        </row>
        <row r="142">
          <cell r="A142" t="str">
            <v>6325 ДОКТОРСКАЯ ПРЕМИУМ вар п/о 0.4кг 8шт.  ОСТАНКИНО</v>
          </cell>
          <cell r="D142">
            <v>118</v>
          </cell>
        </row>
        <row r="143">
          <cell r="A143" t="str">
            <v>6333 МЯСНАЯ Папа может вар п/о 0.4кг 8шт.  ОСТАНКИНО</v>
          </cell>
          <cell r="D143">
            <v>747</v>
          </cell>
        </row>
        <row r="144">
          <cell r="A144" t="str">
            <v>6340 ДОМАШНИЙ РЕЦЕПТ Коровино 0.5кг 8шт.  ОСТАНКИНО</v>
          </cell>
          <cell r="D144">
            <v>129</v>
          </cell>
        </row>
        <row r="145">
          <cell r="A145" t="str">
            <v>6341 ДОМАШНИЙ РЕЦЕПТ СО ШПИКОМ Коровино 0.5кг  ОСТАНКИНО</v>
          </cell>
          <cell r="D145">
            <v>17</v>
          </cell>
        </row>
        <row r="146">
          <cell r="A146" t="str">
            <v>6344 СОЧНАЯ Папа может вар п/о 0.4кг  ОСТАНКИНО</v>
          </cell>
          <cell r="D146">
            <v>2</v>
          </cell>
        </row>
        <row r="147">
          <cell r="A147" t="str">
            <v>6353 ЭКСТРА Папа может вар п/о 0.4кг 8шт.  ОСТАНКИНО</v>
          </cell>
          <cell r="D147">
            <v>373</v>
          </cell>
        </row>
        <row r="148">
          <cell r="A148" t="str">
            <v>6392 ФИЛЕЙНАЯ Папа может вар п/о 0.4кг. ОСТАНКИНО</v>
          </cell>
          <cell r="D148">
            <v>566</v>
          </cell>
        </row>
        <row r="149">
          <cell r="A149" t="str">
            <v>6411 ВЕТЧ.РУБЛЕНАЯ ПМ в/у срез 0.3кг 6шт.  ОСТАНКИНО</v>
          </cell>
          <cell r="D149">
            <v>10</v>
          </cell>
        </row>
        <row r="150">
          <cell r="A150" t="str">
            <v>6415 БАЛЫКОВАЯ Коровино п/к в/у 0.84кг 6шт.  ОСТАНКИНО</v>
          </cell>
          <cell r="D150">
            <v>7</v>
          </cell>
        </row>
        <row r="151">
          <cell r="A151" t="str">
            <v>6426 КЛАССИЧЕСКАЯ ПМ вар п/о 0.3кг 8шт.  ОСТАНКИНО</v>
          </cell>
          <cell r="D151">
            <v>137</v>
          </cell>
        </row>
        <row r="152">
          <cell r="A152" t="str">
            <v>6448 СВИНИНА МАДЕРА с/к с/н в/у 1/100 10шт.   ОСТАНКИНО</v>
          </cell>
          <cell r="D152">
            <v>111</v>
          </cell>
        </row>
        <row r="153">
          <cell r="A153" t="str">
            <v>6453 ЭКСТРА Папа может с/к с/н в/у 1/100 14шт.   ОСТАНКИНО</v>
          </cell>
          <cell r="D153">
            <v>261</v>
          </cell>
        </row>
        <row r="154">
          <cell r="A154" t="str">
            <v>6454 АРОМАТНАЯ с/к с/н в/у 1/100 14шт.  ОСТАНКИНО</v>
          </cell>
          <cell r="D154">
            <v>235</v>
          </cell>
        </row>
        <row r="155">
          <cell r="A155" t="str">
            <v>6459 СЕРВЕЛАТ ШВЕЙЦАРСК. в/к с/н в/у 1/100*10  ОСТАНКИНО</v>
          </cell>
          <cell r="D155">
            <v>142</v>
          </cell>
        </row>
        <row r="156">
          <cell r="A156" t="str">
            <v>6470 ВЕТЧ.МРАМОРНАЯ в/у_45с  ОСТАНКИНО</v>
          </cell>
          <cell r="D156">
            <v>6.0350000000000001</v>
          </cell>
        </row>
        <row r="157">
          <cell r="A157" t="str">
            <v>6492 ШПИК С ЧЕСНОК.И ПЕРЦЕМ к/в в/у 0.3кг_45c  ОСТАНКИНО</v>
          </cell>
          <cell r="D157">
            <v>30</v>
          </cell>
        </row>
        <row r="158">
          <cell r="A158" t="str">
            <v>6495 ВЕТЧ.МРАМОРНАЯ в/у срез 0.3кг 6шт_45с  ОСТАНКИНО</v>
          </cell>
          <cell r="D158">
            <v>73</v>
          </cell>
        </row>
        <row r="159">
          <cell r="A159" t="str">
            <v>6527 ШПИКАЧКИ СОЧНЫЕ ПМ сар б/о мгс 1*3 45с ОСТАНКИНО</v>
          </cell>
          <cell r="D159">
            <v>101.899</v>
          </cell>
        </row>
        <row r="160">
          <cell r="A160" t="str">
            <v>6528 ШПИКАЧКИ СОЧНЫЕ ПМ сар б/о мгс 0.4кг 45с  ОСТАНКИНО</v>
          </cell>
          <cell r="D160">
            <v>9</v>
          </cell>
        </row>
        <row r="161">
          <cell r="A161" t="str">
            <v>6586 МРАМОРНАЯ И БАЛЫКОВАЯ в/к с/н мгс 1/90 ОСТАНКИНО</v>
          </cell>
          <cell r="D161">
            <v>54</v>
          </cell>
        </row>
        <row r="162">
          <cell r="A162" t="str">
            <v>6609 С ГОВЯДИНОЙ ПМ сар б/о мгс 0.4кг_45с ОСТАНКИНО</v>
          </cell>
          <cell r="D162">
            <v>3</v>
          </cell>
        </row>
        <row r="163">
          <cell r="A163" t="str">
            <v>6616 МОЛОЧНЫЕ КЛАССИЧЕСКИЕ сос п/о в/у 0.3кг  ОСТАНКИНО</v>
          </cell>
          <cell r="D163">
            <v>116</v>
          </cell>
        </row>
        <row r="164">
          <cell r="A164" t="str">
            <v>6666 БОЯНСКАЯ Папа может п/к в/у 0,28кг 8 шт. ОСТАНКИНО</v>
          </cell>
          <cell r="D164">
            <v>266</v>
          </cell>
        </row>
        <row r="165">
          <cell r="A165" t="str">
            <v>6683 СЕРВЕЛАТ ЗЕРНИСТЫЙ ПМ в/к в/у 0,35кг  ОСТАНКИНО</v>
          </cell>
          <cell r="D165">
            <v>427</v>
          </cell>
        </row>
        <row r="166">
          <cell r="A166" t="str">
            <v>6684 СЕРВЕЛАТ КАРЕЛЬСКИЙ ПМ в/к в/у 0.28кг  ОСТАНКИНО</v>
          </cell>
          <cell r="D166">
            <v>399</v>
          </cell>
        </row>
        <row r="167">
          <cell r="A167" t="str">
            <v>6689 СЕРВЕЛАТ ОХОТНИЧИЙ ПМ в/к в/у 0,35кг 8шт  ОСТАНКИНО</v>
          </cell>
          <cell r="D167">
            <v>523</v>
          </cell>
        </row>
        <row r="168">
          <cell r="A168" t="str">
            <v>6697 СЕРВЕЛАТ ФИНСКИЙ ПМ в/к в/у 0,35кг 8шт.  ОСТАНКИНО</v>
          </cell>
          <cell r="D168">
            <v>650</v>
          </cell>
        </row>
        <row r="169">
          <cell r="A169" t="str">
            <v>6713 СОЧНЫЙ ГРИЛЬ ПМ сос п/о мгс 0.41кг 8шт.  ОСТАНКИНО</v>
          </cell>
          <cell r="D169">
            <v>242</v>
          </cell>
        </row>
        <row r="170">
          <cell r="A170" t="str">
            <v>6724 МОЛОЧНЫЕ ПМ сос п/о мгс 0.41кг 10шт.  ОСТАНКИНО</v>
          </cell>
          <cell r="D170">
            <v>50</v>
          </cell>
        </row>
        <row r="171">
          <cell r="A171" t="str">
            <v>6762 СЛИВОЧНЫЕ сос ц/о мгс 0.41кг 8шт.  ОСТАНКИНО</v>
          </cell>
          <cell r="D171">
            <v>8</v>
          </cell>
        </row>
        <row r="172">
          <cell r="A172" t="str">
            <v>6765 РУБЛЕНЫЕ сос ц/о мгс 0.36кг 6шт.  ОСТАНКИНО</v>
          </cell>
          <cell r="D172">
            <v>67</v>
          </cell>
        </row>
        <row r="173">
          <cell r="A173" t="str">
            <v>6773 САЛЯМИ Папа может п/к в/у 0,28кг 8шт.  ОСТАНКИНО</v>
          </cell>
          <cell r="D173">
            <v>118</v>
          </cell>
        </row>
        <row r="174">
          <cell r="A174" t="str">
            <v>6785 ВЕНСКАЯ САЛЯМИ п/к в/у 0.33кг 8шт.  ОСТАНКИНО</v>
          </cell>
          <cell r="D174">
            <v>52</v>
          </cell>
        </row>
        <row r="175">
          <cell r="A175" t="str">
            <v>6787 СЕРВЕЛАТ КРЕМЛЕВСКИЙ в/к в/у 0,33кг 8шт.  ОСТАНКИНО</v>
          </cell>
          <cell r="D175">
            <v>28</v>
          </cell>
        </row>
        <row r="176">
          <cell r="A176" t="str">
            <v>6793 БАЛЫКОВАЯ в/к в/у 0,33кг 8шт.  ОСТАНКИНО</v>
          </cell>
          <cell r="D176">
            <v>83</v>
          </cell>
        </row>
        <row r="177">
          <cell r="A177" t="str">
            <v>6794 БАЛЫКОВАЯ в/к в/у  ОСТАНКИНО</v>
          </cell>
          <cell r="D177">
            <v>3.323</v>
          </cell>
        </row>
        <row r="178">
          <cell r="A178" t="str">
            <v>6801 ОСТАНКИНСКАЯ вар п/о 0.4кг 8шт.  ОСТАНКИНО</v>
          </cell>
          <cell r="D178">
            <v>15</v>
          </cell>
        </row>
        <row r="179">
          <cell r="A179" t="str">
            <v>6829 МОЛОЧНЫЕ КЛАССИЧЕСКИЕ сос п/о мгс 2*4_С  ОСТАНКИНО</v>
          </cell>
          <cell r="D179">
            <v>63.067999999999998</v>
          </cell>
        </row>
        <row r="180">
          <cell r="A180" t="str">
            <v>6837 ФИЛЕЙНЫЕ Папа Может сос ц/о мгс 0.4кг  ОСТАНКИНО</v>
          </cell>
          <cell r="D180">
            <v>146</v>
          </cell>
        </row>
        <row r="181">
          <cell r="A181" t="str">
            <v>6861 ДОМАШНИЙ РЕЦЕПТ Коровино вар п/о  ОСТАНКИНО</v>
          </cell>
          <cell r="D181">
            <v>53.286999999999999</v>
          </cell>
        </row>
        <row r="182">
          <cell r="A182" t="str">
            <v>6862 ДОМАШНИЙ РЕЦЕПТ СО ШПИК. Коровино вар п/о  ОСТАНКИНО</v>
          </cell>
          <cell r="D182">
            <v>9.8919999999999995</v>
          </cell>
        </row>
        <row r="183">
          <cell r="A183" t="str">
            <v>6866 ВЕТЧ.НЕЖНАЯ Коровино п/о_Маяк  ОСТАНКИНО</v>
          </cell>
          <cell r="D183">
            <v>7.4720000000000004</v>
          </cell>
        </row>
        <row r="184">
          <cell r="A184" t="str">
            <v>6909 ДЛЯ ДЕТЕЙ сос п/о мгс 0.33кг 8шт.  ОСТАНКИНО</v>
          </cell>
          <cell r="D184">
            <v>55</v>
          </cell>
        </row>
        <row r="185">
          <cell r="A185" t="str">
            <v>6962 МЯСНИКС ПМ сос б/о мгс 1/160 10шт.  ОСТАНКИНО</v>
          </cell>
          <cell r="D185">
            <v>2</v>
          </cell>
        </row>
        <row r="186">
          <cell r="A186" t="str">
            <v>6987 СУПЕР СЫТНЫЕ ПМ сос п/о мгс 0.6кг 8 шт.  ОСТАНКИНО</v>
          </cell>
          <cell r="D186">
            <v>3</v>
          </cell>
        </row>
        <row r="187">
          <cell r="A187" t="str">
            <v>7001 КЛАССИЧЕСКИЕ Папа может сар б/о мгс 1*3  ОСТАНКИНО</v>
          </cell>
          <cell r="D187">
            <v>35.676000000000002</v>
          </cell>
        </row>
        <row r="188">
          <cell r="A188" t="str">
            <v>7035 ВЕТЧ.КЛАССИЧЕСКАЯ ПМ п/о 0.35кг 8шт.  ОСТАНКИНО</v>
          </cell>
          <cell r="D188">
            <v>43</v>
          </cell>
        </row>
        <row r="189">
          <cell r="A189" t="str">
            <v>7038 С ГОВЯДИНОЙ ПМ сос п/о мгс 1.5*4  ОСТАНКИНО</v>
          </cell>
          <cell r="D189">
            <v>22.984999999999999</v>
          </cell>
        </row>
        <row r="190">
          <cell r="A190" t="str">
            <v>7040 С ИНДЕЙКОЙ ПМ сос ц/о в/у 1/270 8шт.  ОСТАНКИНО</v>
          </cell>
          <cell r="D190">
            <v>37</v>
          </cell>
        </row>
        <row r="191">
          <cell r="A191" t="str">
            <v>7053 БЕКОН ДЛЯ КУЛИНАРИИ с/к с/н мгс 1*2_HRC  ОСТАНКИНО</v>
          </cell>
          <cell r="D191">
            <v>6.4180000000000001</v>
          </cell>
        </row>
        <row r="192">
          <cell r="A192" t="str">
            <v>7059 ШПИКАЧКИ СОЧНЫЕ С БЕК. п/о мгс 0.3кг_60с  ОСТАНКИНО</v>
          </cell>
          <cell r="D192">
            <v>18</v>
          </cell>
        </row>
        <row r="193">
          <cell r="A193" t="str">
            <v>7066 СОЧНЫЕ ПМ сос п/о мгс 0.41кг 10шт_50с  ОСТАНКИНО</v>
          </cell>
          <cell r="D193">
            <v>669</v>
          </cell>
        </row>
        <row r="194">
          <cell r="A194" t="str">
            <v>7070 СОЧНЫЕ ПМ сос п/о мгс 1.5*4_А_50с  ОСТАНКИНО</v>
          </cell>
          <cell r="D194">
            <v>422.78300000000002</v>
          </cell>
        </row>
        <row r="195">
          <cell r="A195" t="str">
            <v>7073 МОЛОЧ.ПРЕМИУМ ПМ сос п/о в/у 1/350_50с  ОСТАНКИНО</v>
          </cell>
          <cell r="D195">
            <v>234</v>
          </cell>
        </row>
        <row r="196">
          <cell r="A196" t="str">
            <v>7074 МОЛОЧ.ПРЕМИУМ ПМ сос п/о мгс 0.6кг_50с  ОСТАНКИНО</v>
          </cell>
          <cell r="D196">
            <v>60</v>
          </cell>
        </row>
        <row r="197">
          <cell r="A197" t="str">
            <v>7075 МОЛОЧ.ПРЕМИУМ ПМ сос п/о мгс 1.5*4_О_50с  ОСТАНКИНО</v>
          </cell>
          <cell r="D197">
            <v>21.722999999999999</v>
          </cell>
        </row>
        <row r="198">
          <cell r="A198" t="str">
            <v>7077 МЯСНЫЕ С ГОВЯД.ПМ сос п/о мгс 0.4кг_50с  ОСТАНКИНО</v>
          </cell>
          <cell r="D198">
            <v>152</v>
          </cell>
        </row>
        <row r="199">
          <cell r="A199" t="str">
            <v>7080 СЛИВОЧНЫЕ ПМ сос п/о мгс 0.41кг 10шт. 50с  ОСТАНКИНО</v>
          </cell>
          <cell r="D199">
            <v>386</v>
          </cell>
        </row>
        <row r="200">
          <cell r="A200" t="str">
            <v>7082 СЛИВОЧНЫЕ ПМ сос п/о мгс 1.5*4_50с  ОСТАНКИНО</v>
          </cell>
          <cell r="D200">
            <v>27.646000000000001</v>
          </cell>
        </row>
        <row r="201">
          <cell r="A201" t="str">
            <v>7090 СВИНИНА ПО-ДОМ. к/в мл/к в/у 0.3кг_50с  ОСТАНКИНО</v>
          </cell>
          <cell r="D201">
            <v>11</v>
          </cell>
        </row>
        <row r="202">
          <cell r="A202" t="str">
            <v>7092 БЕКОН Папа может с/к с/н в/у 1/140_50с  ОСТАНКИНО</v>
          </cell>
          <cell r="D202">
            <v>135</v>
          </cell>
        </row>
        <row r="203">
          <cell r="A203" t="str">
            <v>7103 БЕКОН с/к с/н в/у 1/180 10шт.  ОСТАНКИНО</v>
          </cell>
          <cell r="D203">
            <v>67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10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31</v>
          </cell>
        </row>
        <row r="206">
          <cell r="A206" t="str">
            <v>Балыковая с/к 200 гр. срез "Эликатессе" термоформ.пак.  СПК</v>
          </cell>
          <cell r="D206">
            <v>4</v>
          </cell>
        </row>
        <row r="207">
          <cell r="A207" t="str">
            <v>БОНУС ДОМАШНИЙ РЕЦЕПТ Коровино 0.5кг 8шт. (6305)</v>
          </cell>
          <cell r="D207">
            <v>7</v>
          </cell>
        </row>
        <row r="208">
          <cell r="A208" t="str">
            <v>БОНУС ДОМАШНИЙ РЕЦЕПТ Коровино вар п/о (5324)</v>
          </cell>
          <cell r="D208">
            <v>1.984</v>
          </cell>
        </row>
        <row r="209">
          <cell r="A209" t="str">
            <v>БОНУС СОЧНЫЕ Папа может сос п/о мгс 1.5*4 (6954)  ОСТАНКИНО</v>
          </cell>
          <cell r="D209">
            <v>4.6840000000000002</v>
          </cell>
        </row>
        <row r="210">
          <cell r="A210" t="str">
            <v>БОНУС СОЧНЫЕ сос п/о мгс 0.41кг_UZ (6087)  ОСТАНКИНО</v>
          </cell>
          <cell r="D210">
            <v>23</v>
          </cell>
        </row>
        <row r="211">
          <cell r="A211" t="str">
            <v>БОНУС_ 457  Колбаса Молочная ТМ Особый рецепт ВЕС большой батон  ПОКОМ</v>
          </cell>
          <cell r="D211">
            <v>150</v>
          </cell>
        </row>
        <row r="212">
          <cell r="A212" t="str">
            <v>БОНУС_079  Колбаса Сервелат Кремлевский,  0.35 кг, ПОКОМ</v>
          </cell>
          <cell r="D212">
            <v>291</v>
          </cell>
        </row>
        <row r="213">
          <cell r="A213" t="str">
            <v>БОНУС_302  Сосиски Сочинки по-баварски,  0.4кг, ТМ Стародворье  ПОКОМ</v>
          </cell>
          <cell r="D213">
            <v>67</v>
          </cell>
        </row>
        <row r="214">
          <cell r="A214" t="str">
            <v>БОНУС_312  Ветчина Филейская ВЕС ТМ  Вязанка ТС Столичная  ПОКОМ</v>
          </cell>
          <cell r="D214">
            <v>79.89</v>
          </cell>
        </row>
        <row r="215">
          <cell r="A215" t="str">
            <v>БОНУС_Готовые чебупели с ветчиной и сыром Горячая штучка 0,3кг зам  ПОКОМ</v>
          </cell>
          <cell r="D215">
            <v>183</v>
          </cell>
        </row>
        <row r="216">
          <cell r="A216" t="str">
            <v>БОНУС_Готовые чебупели сочные с мясом ТМ Горячая штучка  0,3кг зам    ПОКОМ</v>
          </cell>
          <cell r="D216">
            <v>4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D217">
            <v>111</v>
          </cell>
        </row>
        <row r="218">
          <cell r="A218" t="str">
            <v>Бутербродная вареная 0,47 кг шт.  СПК</v>
          </cell>
          <cell r="D218">
            <v>19</v>
          </cell>
        </row>
        <row r="219">
          <cell r="A219" t="str">
            <v>Вацлавская п/к (черева) 390 гр.шт. термоус.пак  СПК</v>
          </cell>
          <cell r="D219">
            <v>11</v>
          </cell>
        </row>
        <row r="220">
          <cell r="A220" t="str">
            <v>Готовые бельмеши сочные с мясом ТМ Горячая штучка 0,3кг зам  ПОКОМ</v>
          </cell>
          <cell r="D220">
            <v>35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130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161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299</v>
          </cell>
        </row>
        <row r="224">
          <cell r="A224" t="str">
            <v>Готовые чебуреки с мясом ТМ Горячая штучка 0,09 кг флоу-пак ПОКОМ</v>
          </cell>
          <cell r="D224">
            <v>73</v>
          </cell>
        </row>
        <row r="225">
          <cell r="A225" t="str">
            <v>Гуцульская с/к "КолбасГрад" 160 гр.шт. термоус. пак  СПК</v>
          </cell>
          <cell r="D225">
            <v>16</v>
          </cell>
        </row>
        <row r="226">
          <cell r="A226" t="str">
            <v>Дельгаро с/в "Эликатессе" 140 гр.шт.  СПК</v>
          </cell>
          <cell r="D226">
            <v>7</v>
          </cell>
        </row>
        <row r="227">
          <cell r="A227" t="str">
            <v>Деревенская с чесночком и сальцем п/к (черева) 390 гр.шт. термоус. пак.  СПК</v>
          </cell>
          <cell r="D227">
            <v>13</v>
          </cell>
        </row>
        <row r="228">
          <cell r="A228" t="str">
            <v>Докторская вареная в/с 0,47 кг шт.  СПК</v>
          </cell>
          <cell r="D228">
            <v>16</v>
          </cell>
        </row>
        <row r="229">
          <cell r="A229" t="str">
            <v>Докторская вареная термоус.пак. "Высокий вкус"  СПК</v>
          </cell>
          <cell r="D229">
            <v>4.0039999999999996</v>
          </cell>
        </row>
        <row r="230">
          <cell r="A230" t="str">
            <v>ЖАР-ладушки с клубникой и вишней ТМ Стародворье 0,2 кг ПОКОМ</v>
          </cell>
          <cell r="D230">
            <v>7</v>
          </cell>
        </row>
        <row r="231">
          <cell r="A231" t="str">
            <v>ЖАР-ладушки с мясом 0,2кг ТМ Стародворье  ПОКОМ</v>
          </cell>
          <cell r="D231">
            <v>53</v>
          </cell>
        </row>
        <row r="232">
          <cell r="A232" t="str">
            <v>ЖАР-ладушки с яблоком и грушей ТМ Стародворье 0,2 кг. ПОКОМ</v>
          </cell>
          <cell r="D232">
            <v>1</v>
          </cell>
        </row>
        <row r="233">
          <cell r="A233" t="str">
            <v>Карбонад Юбилейный термоус.пак.  СПК</v>
          </cell>
          <cell r="D233">
            <v>7.4820000000000002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146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105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20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134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112</v>
          </cell>
        </row>
        <row r="239">
          <cell r="A239" t="str">
            <v>Ла Фаворте с/в "Эликатессе" 140 гр.шт.  СПК</v>
          </cell>
          <cell r="D239">
            <v>14</v>
          </cell>
        </row>
        <row r="240">
          <cell r="A240" t="str">
            <v>Ливерная Печеночная "Просто выгодно" 0,3 кг.шт.  СПК</v>
          </cell>
          <cell r="D240">
            <v>15</v>
          </cell>
        </row>
        <row r="241">
          <cell r="A241" t="str">
            <v>Любительская вареная термоус.пак. "Высокий вкус"  СПК</v>
          </cell>
          <cell r="D241">
            <v>11.842000000000001</v>
          </cell>
        </row>
        <row r="242">
          <cell r="A242" t="str">
            <v>Мини-пицца Владимирский стандарт с ветчиной и грибами 0,25кг ТМ Владимирский стандарт  ПОКОМ</v>
          </cell>
          <cell r="D242">
            <v>1</v>
          </cell>
        </row>
        <row r="243">
          <cell r="A243" t="str">
            <v>Мини-сосиски в тесте 3,7кг ВЕС заморож. ТМ Зареченские  ПОКОМ</v>
          </cell>
          <cell r="D243">
            <v>29.6</v>
          </cell>
        </row>
        <row r="244">
          <cell r="A244" t="str">
            <v>Мини-чебуречки с мясом ВЕС 5,5кг ТМ Зареченские  ПОКОМ</v>
          </cell>
          <cell r="D244">
            <v>38.5</v>
          </cell>
        </row>
        <row r="245">
          <cell r="A245" t="str">
            <v>Мини-шарики с курочкой и сыром ТМ Зареченские ВЕС  ПОКОМ</v>
          </cell>
          <cell r="D245">
            <v>21</v>
          </cell>
        </row>
        <row r="246">
          <cell r="A246" t="str">
            <v>Наггетсы Foodgital 0,25кг ТМ Горячая штучка  ПОКОМ</v>
          </cell>
          <cell r="D246">
            <v>5</v>
          </cell>
        </row>
        <row r="247">
          <cell r="A247" t="str">
            <v>Наггетсы из печи 0,25кг ТМ Вязанка ТС Няняггетсы Сливушки замор.  ПОКОМ</v>
          </cell>
          <cell r="D247">
            <v>284</v>
          </cell>
        </row>
        <row r="248">
          <cell r="A248" t="str">
            <v>Наггетсы Нагетосы Сочная курочка ТМ Горячая штучка 0,25 кг зам  ПОКОМ</v>
          </cell>
          <cell r="D248">
            <v>221</v>
          </cell>
        </row>
        <row r="249">
          <cell r="A249" t="str">
            <v>Наггетсы с индейкой 0,25кг ТМ Вязанка ТС Няняггетсы Сливушки НД2 замор.  ПОКОМ</v>
          </cell>
          <cell r="D249">
            <v>226</v>
          </cell>
        </row>
        <row r="250">
          <cell r="A250" t="str">
            <v>Наггетсы с куриным филе и сыром ТМ Вязанка 0,25 кг ПОКОМ</v>
          </cell>
          <cell r="D250">
            <v>168</v>
          </cell>
        </row>
        <row r="251">
          <cell r="A251" t="str">
            <v>Наггетсы Хрустящие 0,3кг ТМ Зареченские  ПОКОМ</v>
          </cell>
          <cell r="D251">
            <v>50</v>
          </cell>
        </row>
        <row r="252">
          <cell r="A252" t="str">
            <v>Наггетсы Хрустящие ТМ Зареченские. ВЕС ПОКОМ</v>
          </cell>
          <cell r="D252">
            <v>156</v>
          </cell>
        </row>
        <row r="253">
          <cell r="A253" t="str">
            <v>Оригинальная с перцем с/к  СПК</v>
          </cell>
          <cell r="D253">
            <v>18.420000000000002</v>
          </cell>
        </row>
        <row r="254">
          <cell r="A254" t="str">
            <v>Особая вареная  СПК</v>
          </cell>
          <cell r="D254">
            <v>2.4260000000000002</v>
          </cell>
        </row>
        <row r="255">
          <cell r="A255" t="str">
            <v>Паштет печеночный 140 гр.шт.  СПК</v>
          </cell>
          <cell r="D255">
            <v>4</v>
          </cell>
        </row>
        <row r="256">
          <cell r="A256" t="str">
            <v>Пекерсы с индейкой в сливочном соусе ТМ Горячая штучка 0,25 кг зам  ПОКОМ</v>
          </cell>
          <cell r="D256">
            <v>40</v>
          </cell>
        </row>
        <row r="257">
          <cell r="A257" t="str">
            <v>Пельмени Grandmeni с говядиной и свининой 0,7кг ТМ Горячая штучка  ПОКОМ</v>
          </cell>
          <cell r="D257">
            <v>14</v>
          </cell>
        </row>
        <row r="258">
          <cell r="A258" t="str">
            <v>Пельмени Бигбули #МЕГАВКУСИЩЕ с сочной грудинкой ТМ Горячая штучка 0,4 кг. ПОКОМ</v>
          </cell>
          <cell r="D258">
            <v>12</v>
          </cell>
        </row>
        <row r="259">
          <cell r="A259" t="str">
            <v>Пельмени Бигбули #МЕГАВКУСИЩЕ с сочной грудинкой ТМ Горячая штучка 0,7 кг. ПОКОМ</v>
          </cell>
          <cell r="D259">
            <v>44</v>
          </cell>
        </row>
        <row r="260">
          <cell r="A260" t="str">
            <v>Пельмени Бигбули с мясом ТМ Горячая штучка. флоу-пак сфера 0,4 кг. ПОКОМ</v>
          </cell>
          <cell r="D260">
            <v>20</v>
          </cell>
        </row>
        <row r="261">
          <cell r="A261" t="str">
            <v>Пельмени Бигбули с мясом ТМ Горячая штучка. флоу-пак сфера 0,7 кг ПОКОМ</v>
          </cell>
          <cell r="D261">
            <v>80</v>
          </cell>
        </row>
        <row r="262">
          <cell r="A262" t="str">
            <v>Пельмени Бигбули со сливоч.маслом (Мегамаслище) ТМ БУЛЬМЕНИ сфера 0,43. замор. ПОКОМ</v>
          </cell>
          <cell r="D262">
            <v>3</v>
          </cell>
        </row>
        <row r="263">
          <cell r="A263" t="str">
            <v>Пельмени Бигбули со сливочным маслом ТМ Горячая штучка, флоу-пак сфера 0,4. ПОКОМ</v>
          </cell>
          <cell r="D263">
            <v>34</v>
          </cell>
        </row>
        <row r="264">
          <cell r="A264" t="str">
            <v>Пельмени Бигбули со сливочным маслом ТМ Горячая штучка, флоу-пак сфера 0,7. ПОКОМ</v>
          </cell>
          <cell r="D264">
            <v>43</v>
          </cell>
        </row>
        <row r="265">
          <cell r="A265" t="str">
            <v>Пельмени Бульмени по-сибирски с говядиной и свининой ТМ Горячая штучка 0,8 кг ПОКОМ</v>
          </cell>
          <cell r="D265">
            <v>21</v>
          </cell>
        </row>
        <row r="266">
          <cell r="A266" t="str">
            <v>Пельмени Бульмени с говядиной и свининой Наваристые 2,7кг Горячая штучка ВЕС  ПОКОМ</v>
          </cell>
          <cell r="D266">
            <v>18.899999999999999</v>
          </cell>
        </row>
        <row r="267">
          <cell r="A267" t="str">
            <v>Пельмени Бульмени с говядиной и свининой Наваристые 5кг Горячая штучка ВЕС  ПОКОМ</v>
          </cell>
          <cell r="D267">
            <v>220</v>
          </cell>
        </row>
        <row r="268">
          <cell r="A268" t="str">
            <v>Пельмени Бульмени с говядиной и свининой ТМ Горячая штучка. флоу-пак сфера 0,4 кг ПОКОМ</v>
          </cell>
          <cell r="D268">
            <v>202</v>
          </cell>
        </row>
        <row r="269">
          <cell r="A269" t="str">
            <v>Пельмени Бульмени с говядиной и свининой ТМ Горячая штучка. флоу-пак сфера 0,7 кг ПОКОМ</v>
          </cell>
          <cell r="D269">
            <v>295</v>
          </cell>
        </row>
        <row r="270">
          <cell r="A270" t="str">
            <v>Пельмени Бульмени со сливочным маслом ТМ Горячая штучка. флоу-пак сфера 0,4 кг. ПОКОМ</v>
          </cell>
          <cell r="D270">
            <v>235</v>
          </cell>
        </row>
        <row r="271">
          <cell r="A271" t="str">
            <v>Пельмени Бульмени со сливочным маслом ТМ Горячая штучка.флоу-пак сфера 0,7 кг. ПОКОМ</v>
          </cell>
          <cell r="D271">
            <v>335</v>
          </cell>
        </row>
        <row r="272">
          <cell r="A272" t="str">
            <v>Пельмени Домашние со сливочным маслом 0,7кг, сфера ТМ Зареченские  ПОКОМ</v>
          </cell>
          <cell r="D272">
            <v>2</v>
          </cell>
        </row>
        <row r="273">
          <cell r="A273" t="str">
            <v>Пельмени Медвежьи ушки с фермерскими сливками 0,7кг  ПОКОМ</v>
          </cell>
          <cell r="D273">
            <v>30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46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18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249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50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40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118</v>
          </cell>
        </row>
        <row r="280">
          <cell r="A280" t="str">
            <v>Пельмени Сочные сфера 0,8 кг ТМ Стародворье  ПОКОМ</v>
          </cell>
          <cell r="D280">
            <v>44</v>
          </cell>
        </row>
        <row r="281">
          <cell r="A281" t="str">
            <v>Пирожки с мясом 0,3кг ТМ Зареченские  ПОКОМ</v>
          </cell>
          <cell r="D281">
            <v>2</v>
          </cell>
        </row>
        <row r="282">
          <cell r="A282" t="str">
            <v>Пирожки с мясом 3,7кг ВЕС ТМ Зареченские  ПОКОМ</v>
          </cell>
          <cell r="D282">
            <v>40.700000000000003</v>
          </cell>
        </row>
        <row r="283">
          <cell r="A283" t="str">
            <v>Пирожки с яблоком и грушей ВЕС ТМ Зареченские  ПОКОМ</v>
          </cell>
          <cell r="D283">
            <v>3.7</v>
          </cell>
        </row>
        <row r="284">
          <cell r="A284" t="str">
            <v>Покровская вареная 0,47 кг шт.  СПК</v>
          </cell>
          <cell r="D284">
            <v>5</v>
          </cell>
        </row>
        <row r="285">
          <cell r="A285" t="str">
            <v>Ричеза с/к 230 гр.шт.  СПК</v>
          </cell>
          <cell r="D285">
            <v>6</v>
          </cell>
        </row>
        <row r="286">
          <cell r="A286" t="str">
            <v>Сальчетти с/к 230 гр.шт.  СПК</v>
          </cell>
          <cell r="D286">
            <v>9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21</v>
          </cell>
        </row>
        <row r="288">
          <cell r="A288" t="str">
            <v>Салями с/к 100 гр.шт.нар. (лоток с ср.защ.атм.)  СПК</v>
          </cell>
          <cell r="D288">
            <v>3</v>
          </cell>
        </row>
        <row r="289">
          <cell r="A289" t="str">
            <v>Салями Трюфель с/в "Эликатессе" 0,16 кг.шт.  СПК</v>
          </cell>
          <cell r="D289">
            <v>6</v>
          </cell>
        </row>
        <row r="290">
          <cell r="A290" t="str">
            <v>Сардельки "Докторские" (черева) ( в ср.защ.атм.) 1.0 кг. "Высокий вкус"  СПК</v>
          </cell>
          <cell r="D290">
            <v>16.981999999999999</v>
          </cell>
        </row>
        <row r="291">
          <cell r="A291" t="str">
            <v>Сардельки "Необыкновенные" (в ср.защ.атм.)  СПК</v>
          </cell>
          <cell r="D291">
            <v>1.9079999999999999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10.311</v>
          </cell>
        </row>
        <row r="293">
          <cell r="A293" t="str">
            <v>Семейная с чесночком Экстра вареная  СПК</v>
          </cell>
          <cell r="D293">
            <v>4.8369999999999997</v>
          </cell>
        </row>
        <row r="294">
          <cell r="A294" t="str">
            <v>Сервелат Европейский в/к, в/с 0,38 кг.шт.термофор.пак  СПК</v>
          </cell>
          <cell r="D294">
            <v>10</v>
          </cell>
        </row>
        <row r="295">
          <cell r="A295" t="str">
            <v>Сервелат Коньячный в/к 0,38 кг.шт термофор.пак  СПК</v>
          </cell>
          <cell r="D295">
            <v>1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12</v>
          </cell>
        </row>
        <row r="297">
          <cell r="A297" t="str">
            <v>Сервелат Финский в/к 0,38 кг.шт. термофор.пак.  СПК</v>
          </cell>
          <cell r="D297">
            <v>10</v>
          </cell>
        </row>
        <row r="298">
          <cell r="A298" t="str">
            <v>Сервелат Фирменный в/к 0,10 кг.шт. нарезка (лоток с ср.защ.атм.)  СПК</v>
          </cell>
          <cell r="D298">
            <v>10</v>
          </cell>
        </row>
        <row r="299">
          <cell r="A299" t="str">
            <v>Сибирская особая с/к 0,10 кг.шт. нарезка (лоток с ср.защ.атм.)  СПК</v>
          </cell>
          <cell r="D299">
            <v>36</v>
          </cell>
        </row>
        <row r="300">
          <cell r="A300" t="str">
            <v>Сибирская особая с/к 0,235 кг шт.  СПК</v>
          </cell>
          <cell r="D300">
            <v>39</v>
          </cell>
        </row>
        <row r="301">
          <cell r="A301" t="str">
            <v>Сосиски Мусульманские "Просто выгодно" (в ср.защ.атм.)  СПК</v>
          </cell>
          <cell r="D301">
            <v>2.2810000000000001</v>
          </cell>
        </row>
        <row r="302">
          <cell r="A302" t="str">
            <v>Сосиски Хот-дог подкопченные (лоток с ср.защ.атм.)  СПК</v>
          </cell>
          <cell r="D302">
            <v>2.0550000000000002</v>
          </cell>
        </row>
        <row r="303">
          <cell r="A303" t="str">
            <v>Сочный мегачебурек ТМ Зареченские ВЕС ПОКОМ</v>
          </cell>
          <cell r="D303">
            <v>26.88</v>
          </cell>
        </row>
        <row r="304">
          <cell r="A304" t="str">
            <v>Торо Неро с/в "Эликатессе" 140 гр.шт.  СПК</v>
          </cell>
          <cell r="D304">
            <v>4</v>
          </cell>
        </row>
        <row r="305">
          <cell r="A305" t="str">
            <v>Уши свиные копченые к пиву 0,15кг нар. д/ф шт.  СПК</v>
          </cell>
          <cell r="D305">
            <v>6</v>
          </cell>
        </row>
        <row r="306">
          <cell r="A306" t="str">
            <v>Фестивальная пора с/к 100 гр.шт.нар. (лоток с ср.защ.атм.)  СПК</v>
          </cell>
          <cell r="D306">
            <v>29</v>
          </cell>
        </row>
        <row r="307">
          <cell r="A307" t="str">
            <v>Фестивальная пора с/к 235 гр.шт.  СПК</v>
          </cell>
          <cell r="D307">
            <v>51</v>
          </cell>
        </row>
        <row r="308">
          <cell r="A308" t="str">
            <v>Фестивальная пора с/к термоус.пак  СПК</v>
          </cell>
          <cell r="D308">
            <v>8.7710000000000008</v>
          </cell>
        </row>
        <row r="309">
          <cell r="A309" t="str">
            <v>Фирменная с/к 200 гр. срез "Эликатессе" термоформ.пак.  СПК</v>
          </cell>
          <cell r="D309">
            <v>2</v>
          </cell>
        </row>
        <row r="310">
          <cell r="A310" t="str">
            <v>Фуэт с/в "Эликатессе" 160 гр.шт.  СПК</v>
          </cell>
          <cell r="D310">
            <v>10</v>
          </cell>
        </row>
        <row r="311">
          <cell r="A311" t="str">
            <v>Хинкали Классические ТМ Зареченские ВЕС ПОКОМ</v>
          </cell>
          <cell r="D311">
            <v>15</v>
          </cell>
        </row>
        <row r="312">
          <cell r="A312" t="str">
            <v>Хот-догстер ТМ Горячая штучка ТС Хот-Догстер флоу-пак 0,09 кг. ПОКОМ</v>
          </cell>
          <cell r="D312">
            <v>86</v>
          </cell>
        </row>
        <row r="313">
          <cell r="A313" t="str">
            <v>Хотстеры с сыром 0,25кг ТМ Горячая штучка  ПОКОМ</v>
          </cell>
          <cell r="D313">
            <v>105</v>
          </cell>
        </row>
        <row r="314">
          <cell r="A314" t="str">
            <v>Хотстеры ТМ Горячая штучка ТС Хотстеры 0,25 кг зам  ПОКОМ</v>
          </cell>
          <cell r="D314">
            <v>172</v>
          </cell>
        </row>
        <row r="315">
          <cell r="A315" t="str">
            <v>Хрустящие крылышки острые к пиву ТМ Горячая штучка 0,3кг зам  ПОКОМ</v>
          </cell>
          <cell r="D315">
            <v>81</v>
          </cell>
        </row>
        <row r="316">
          <cell r="A316" t="str">
            <v>Чебупели Курочка гриль ТМ Горячая штучка, 0,3 кг зам  ПОКОМ</v>
          </cell>
          <cell r="D316">
            <v>33</v>
          </cell>
        </row>
        <row r="317">
          <cell r="A317" t="str">
            <v>Чебупицца курочка по-итальянски Горячая штучка 0,25 кг зам  ПОКОМ</v>
          </cell>
          <cell r="D317">
            <v>375</v>
          </cell>
        </row>
        <row r="318">
          <cell r="A318" t="str">
            <v>Чебупицца Пепперони ТМ Горячая штучка ТС Чебупицца 0.25кг зам  ПОКОМ</v>
          </cell>
          <cell r="D318">
            <v>392</v>
          </cell>
        </row>
        <row r="319">
          <cell r="A319" t="str">
            <v>Чебуреки сочные ВЕС ТМ Зареченские  ПОКОМ</v>
          </cell>
          <cell r="D319">
            <v>115</v>
          </cell>
        </row>
        <row r="320">
          <cell r="A320" t="str">
            <v>Шпикачки Русские (черева) (в ср.защ.атм.) "Высокий вкус"  СПК</v>
          </cell>
          <cell r="D320">
            <v>9.8079999999999998</v>
          </cell>
        </row>
        <row r="321">
          <cell r="A321" t="str">
            <v>Эликапреза с/в "Эликатессе" 85 гр.шт. нарезка (лоток с ср.защ.атм.)  СПК</v>
          </cell>
          <cell r="D321">
            <v>8</v>
          </cell>
        </row>
        <row r="322">
          <cell r="A322" t="str">
            <v>Юбилейная с/к 0,235 кг.шт.  СПК</v>
          </cell>
          <cell r="D322">
            <v>80</v>
          </cell>
        </row>
        <row r="323">
          <cell r="A323" t="str">
            <v>Юбилейная с/к термоус.пак.  СПК</v>
          </cell>
          <cell r="D323">
            <v>1.234</v>
          </cell>
        </row>
        <row r="324">
          <cell r="A324" t="str">
            <v>Итого</v>
          </cell>
          <cell r="D324">
            <v>32425.852999999999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2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24" sqref="X24"/>
    </sheetView>
  </sheetViews>
  <sheetFormatPr defaultColWidth="10.5" defaultRowHeight="11.45" customHeight="1" outlineLevelRow="1" x14ac:dyDescent="0.2"/>
  <cols>
    <col min="1" max="1" width="62" style="1" customWidth="1"/>
    <col min="2" max="2" width="4.66406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2" width="0.6640625" style="5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9.83203125" style="5" customWidth="1"/>
    <col min="36" max="36" width="6.1640625" style="5" bestFit="1" customWidth="1"/>
    <col min="37" max="38" width="1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4"/>
      <c r="B4" s="4"/>
      <c r="C4" s="4" t="s">
        <v>1</v>
      </c>
      <c r="D4" s="4"/>
      <c r="E4" s="4"/>
      <c r="F4" s="4"/>
      <c r="G4" s="9" t="s">
        <v>125</v>
      </c>
      <c r="H4" s="10" t="s">
        <v>126</v>
      </c>
      <c r="I4" s="9" t="s">
        <v>127</v>
      </c>
      <c r="J4" s="9" t="s">
        <v>128</v>
      </c>
      <c r="K4" s="9" t="s">
        <v>129</v>
      </c>
      <c r="L4" s="9" t="s">
        <v>130</v>
      </c>
      <c r="M4" s="9" t="s">
        <v>130</v>
      </c>
      <c r="N4" s="9" t="s">
        <v>130</v>
      </c>
      <c r="O4" s="9" t="s">
        <v>130</v>
      </c>
      <c r="P4" s="9" t="s">
        <v>130</v>
      </c>
      <c r="Q4" s="9" t="s">
        <v>130</v>
      </c>
      <c r="R4" s="9" t="s">
        <v>130</v>
      </c>
      <c r="S4" s="11" t="s">
        <v>130</v>
      </c>
      <c r="T4" s="9" t="s">
        <v>131</v>
      </c>
      <c r="U4" s="11" t="s">
        <v>130</v>
      </c>
      <c r="V4" s="11" t="s">
        <v>130</v>
      </c>
      <c r="W4" s="9" t="s">
        <v>127</v>
      </c>
      <c r="X4" s="11" t="s">
        <v>130</v>
      </c>
      <c r="Y4" s="9" t="s">
        <v>132</v>
      </c>
      <c r="Z4" s="11" t="s">
        <v>133</v>
      </c>
      <c r="AA4" s="9" t="s">
        <v>134</v>
      </c>
      <c r="AB4" s="9" t="s">
        <v>135</v>
      </c>
      <c r="AC4" s="9" t="s">
        <v>136</v>
      </c>
      <c r="AD4" s="9" t="s">
        <v>137</v>
      </c>
      <c r="AE4" s="9" t="s">
        <v>127</v>
      </c>
      <c r="AF4" s="9" t="s">
        <v>127</v>
      </c>
      <c r="AG4" s="9" t="s">
        <v>127</v>
      </c>
      <c r="AH4" s="9" t="s">
        <v>138</v>
      </c>
      <c r="AI4" s="9" t="s">
        <v>139</v>
      </c>
      <c r="AJ4" s="11" t="s">
        <v>140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141</v>
      </c>
      <c r="M5" s="14" t="s">
        <v>142</v>
      </c>
      <c r="N5" s="14" t="s">
        <v>143</v>
      </c>
      <c r="O5" s="14" t="s">
        <v>144</v>
      </c>
      <c r="X5" s="14" t="s">
        <v>145</v>
      </c>
      <c r="AE5" s="14" t="s">
        <v>146</v>
      </c>
      <c r="AF5" s="14" t="s">
        <v>147</v>
      </c>
      <c r="AG5" s="14" t="s">
        <v>148</v>
      </c>
      <c r="AH5" s="14" t="s">
        <v>141</v>
      </c>
      <c r="AJ5" s="14" t="s">
        <v>145</v>
      </c>
    </row>
    <row r="6" spans="1:38" ht="11.1" customHeight="1" x14ac:dyDescent="0.2">
      <c r="A6" s="6"/>
      <c r="B6" s="6"/>
      <c r="C6" s="3"/>
      <c r="D6" s="3"/>
      <c r="E6" s="12">
        <f>SUM(E7:E156)</f>
        <v>109857.74700000002</v>
      </c>
      <c r="F6" s="12">
        <f>SUM(F7:F156)</f>
        <v>70553.756999999998</v>
      </c>
      <c r="J6" s="12">
        <f>SUM(J7:J156)</f>
        <v>112299.66000000003</v>
      </c>
      <c r="K6" s="12">
        <f t="shared" ref="K6:X6" si="0">SUM(K7:K156)</f>
        <v>-2441.9129999999991</v>
      </c>
      <c r="L6" s="12">
        <f t="shared" si="0"/>
        <v>26960</v>
      </c>
      <c r="M6" s="12">
        <f t="shared" si="0"/>
        <v>27020</v>
      </c>
      <c r="N6" s="12">
        <f t="shared" si="0"/>
        <v>19450</v>
      </c>
      <c r="O6" s="12">
        <f t="shared" si="0"/>
        <v>25790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19365.149400000013</v>
      </c>
      <c r="X6" s="12">
        <f t="shared" si="0"/>
        <v>4360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13032</v>
      </c>
      <c r="AE6" s="12">
        <f t="shared" ref="AE6" si="5">SUM(AE7:AE156)</f>
        <v>20227.911399999997</v>
      </c>
      <c r="AF6" s="12">
        <f t="shared" ref="AF6" si="6">SUM(AF7:AF156)</f>
        <v>20040.7588</v>
      </c>
      <c r="AG6" s="12">
        <f t="shared" ref="AG6" si="7">SUM(AG7:AG156)</f>
        <v>19481.588799999994</v>
      </c>
      <c r="AH6" s="12">
        <f t="shared" ref="AH6" si="8">SUM(AH7:AH156)</f>
        <v>14767.234000000002</v>
      </c>
      <c r="AI6" s="12"/>
      <c r="AJ6" s="12">
        <f t="shared" ref="AJ6" si="9">SUM(AJ7:AJ156)</f>
        <v>2993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396.92200000000003</v>
      </c>
      <c r="D7" s="8">
        <v>641.15099999999995</v>
      </c>
      <c r="E7" s="8">
        <v>570.21600000000001</v>
      </c>
      <c r="F7" s="8">
        <v>429.91199999999998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582.46600000000001</v>
      </c>
      <c r="K7" s="13">
        <f>E7-J7</f>
        <v>-12.25</v>
      </c>
      <c r="L7" s="13">
        <f>VLOOKUP(A:A,[1]TDSheet!$A:$L,12,0)</f>
        <v>220</v>
      </c>
      <c r="M7" s="13">
        <f>VLOOKUP(A:A,[1]TDSheet!$A:$M,13,0)</f>
        <v>250</v>
      </c>
      <c r="N7" s="13">
        <f>VLOOKUP(A:A,[1]TDSheet!$A:$V,22,0)</f>
        <v>50</v>
      </c>
      <c r="O7" s="13">
        <f>VLOOKUP(A:A,[1]TDSheet!$A:$X,24,0)</f>
        <v>120</v>
      </c>
      <c r="P7" s="13"/>
      <c r="Q7" s="13"/>
      <c r="R7" s="13"/>
      <c r="S7" s="13"/>
      <c r="T7" s="13"/>
      <c r="U7" s="13"/>
      <c r="V7" s="13"/>
      <c r="W7" s="13">
        <f>(E7-AD7)/5</f>
        <v>114.0432</v>
      </c>
      <c r="X7" s="15"/>
      <c r="Y7" s="16">
        <f>(F7+L7+M7+N7+O7+X7)/W7</f>
        <v>9.3816378354869041</v>
      </c>
      <c r="Z7" s="13">
        <f>F7/W7</f>
        <v>3.7697293657140452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98.9268</v>
      </c>
      <c r="AF7" s="13">
        <f>VLOOKUP(A:A,[1]TDSheet!$A:$AF,32,0)</f>
        <v>108.2086</v>
      </c>
      <c r="AG7" s="13">
        <f>VLOOKUP(A:A,[1]TDSheet!$A:$AG,33,0)</f>
        <v>124.06359999999999</v>
      </c>
      <c r="AH7" s="13">
        <f>VLOOKUP(A:A,[3]TDSheet!$A:$D,4,0)</f>
        <v>34.57</v>
      </c>
      <c r="AI7" s="13" t="str">
        <f>VLOOKUP(A:A,[1]TDSheet!$A:$AI,35,0)</f>
        <v>продмарт</v>
      </c>
      <c r="AJ7" s="13">
        <f>X7*H7</f>
        <v>0</v>
      </c>
      <c r="AK7" s="13"/>
      <c r="AL7" s="13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338.20699999999999</v>
      </c>
      <c r="D8" s="8">
        <v>665.00199999999995</v>
      </c>
      <c r="E8" s="8">
        <v>488.226</v>
      </c>
      <c r="F8" s="8">
        <v>482.25299999999999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473.04199999999997</v>
      </c>
      <c r="K8" s="13">
        <f t="shared" ref="K8:K71" si="10">E8-J8</f>
        <v>15.184000000000026</v>
      </c>
      <c r="L8" s="13">
        <f>VLOOKUP(A:A,[1]TDSheet!$A:$L,12,0)</f>
        <v>200</v>
      </c>
      <c r="M8" s="13">
        <f>VLOOKUP(A:A,[1]TDSheet!$A:$M,13,0)</f>
        <v>150</v>
      </c>
      <c r="N8" s="13">
        <f>VLOOKUP(A:A,[1]TDSheet!$A:$V,22,0)</f>
        <v>150</v>
      </c>
      <c r="O8" s="13">
        <f>VLOOKUP(A:A,[1]TDSheet!$A:$X,24,0)</f>
        <v>150</v>
      </c>
      <c r="P8" s="13"/>
      <c r="Q8" s="13"/>
      <c r="R8" s="13"/>
      <c r="S8" s="13"/>
      <c r="T8" s="13"/>
      <c r="U8" s="13"/>
      <c r="V8" s="13"/>
      <c r="W8" s="13">
        <f t="shared" ref="W8:W71" si="11">(E8-AD8)/5</f>
        <v>97.645200000000003</v>
      </c>
      <c r="X8" s="15"/>
      <c r="Y8" s="16">
        <f t="shared" ref="Y8:Y71" si="12">(F8+L8+M8+N8+O8+X8)/W8</f>
        <v>11.595582783383104</v>
      </c>
      <c r="Z8" s="13">
        <f t="shared" ref="Z8:Z71" si="13">F8/W8</f>
        <v>4.9388295584421966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113.6324</v>
      </c>
      <c r="AF8" s="13">
        <f>VLOOKUP(A:A,[1]TDSheet!$A:$AF,32,0)</f>
        <v>112.8296</v>
      </c>
      <c r="AG8" s="13">
        <f>VLOOKUP(A:A,[1]TDSheet!$A:$AG,33,0)</f>
        <v>108.54040000000001</v>
      </c>
      <c r="AH8" s="13">
        <f>VLOOKUP(A:A,[3]TDSheet!$A:$D,4,0)</f>
        <v>84.176000000000002</v>
      </c>
      <c r="AI8" s="13" t="str">
        <f>VLOOKUP(A:A,[1]TDSheet!$A:$AI,35,0)</f>
        <v>мартяб</v>
      </c>
      <c r="AJ8" s="13">
        <f t="shared" ref="AJ8:AJ71" si="14">X8*H8</f>
        <v>0</v>
      </c>
      <c r="AK8" s="13"/>
      <c r="AL8" s="13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1809.14</v>
      </c>
      <c r="D9" s="8">
        <v>959.654</v>
      </c>
      <c r="E9" s="8">
        <v>1779.875</v>
      </c>
      <c r="F9" s="8">
        <v>909.19</v>
      </c>
      <c r="G9" s="1" t="str">
        <f>VLOOKUP(A:A,[1]TDSheet!$A:$G,7,0)</f>
        <v>бнмарт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1752.0070000000001</v>
      </c>
      <c r="K9" s="13">
        <f t="shared" si="10"/>
        <v>27.867999999999938</v>
      </c>
      <c r="L9" s="13">
        <f>VLOOKUP(A:A,[1]TDSheet!$A:$L,12,0)</f>
        <v>500</v>
      </c>
      <c r="M9" s="13">
        <f>VLOOKUP(A:A,[1]TDSheet!$A:$M,13,0)</f>
        <v>400</v>
      </c>
      <c r="N9" s="13">
        <f>VLOOKUP(A:A,[1]TDSheet!$A:$V,22,0)</f>
        <v>900</v>
      </c>
      <c r="O9" s="13">
        <f>VLOOKUP(A:A,[1]TDSheet!$A:$X,24,0)</f>
        <v>600</v>
      </c>
      <c r="P9" s="13"/>
      <c r="Q9" s="13"/>
      <c r="R9" s="13"/>
      <c r="S9" s="13"/>
      <c r="T9" s="13"/>
      <c r="U9" s="13"/>
      <c r="V9" s="13"/>
      <c r="W9" s="13">
        <f t="shared" si="11"/>
        <v>355.97500000000002</v>
      </c>
      <c r="X9" s="15"/>
      <c r="Y9" s="16">
        <f t="shared" si="12"/>
        <v>9.2961303462321787</v>
      </c>
      <c r="Z9" s="13">
        <f t="shared" si="13"/>
        <v>2.5540838542032445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368.40100000000001</v>
      </c>
      <c r="AF9" s="13">
        <f>VLOOKUP(A:A,[1]TDSheet!$A:$AF,32,0)</f>
        <v>365.43700000000001</v>
      </c>
      <c r="AG9" s="13">
        <f>VLOOKUP(A:A,[1]TDSheet!$A:$AG,33,0)</f>
        <v>331.9076</v>
      </c>
      <c r="AH9" s="13">
        <f>VLOOKUP(A:A,[3]TDSheet!$A:$D,4,0)</f>
        <v>156.48699999999999</v>
      </c>
      <c r="AI9" s="13" t="str">
        <f>VLOOKUP(A:A,[1]TDSheet!$A:$AI,35,0)</f>
        <v>продмарт</v>
      </c>
      <c r="AJ9" s="13">
        <f t="shared" si="14"/>
        <v>0</v>
      </c>
      <c r="AK9" s="13"/>
      <c r="AL9" s="13"/>
    </row>
    <row r="10" spans="1:38" s="1" customFormat="1" ht="11.1" customHeight="1" outlineLevel="1" x14ac:dyDescent="0.2">
      <c r="A10" s="7" t="s">
        <v>13</v>
      </c>
      <c r="B10" s="7" t="s">
        <v>12</v>
      </c>
      <c r="C10" s="8">
        <v>1290</v>
      </c>
      <c r="D10" s="8">
        <v>1974</v>
      </c>
      <c r="E10" s="8">
        <v>2220</v>
      </c>
      <c r="F10" s="8">
        <v>1026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2903</v>
      </c>
      <c r="K10" s="13">
        <f t="shared" si="10"/>
        <v>-683</v>
      </c>
      <c r="L10" s="13">
        <f>VLOOKUP(A:A,[1]TDSheet!$A:$L,12,0)</f>
        <v>800</v>
      </c>
      <c r="M10" s="13">
        <f>VLOOKUP(A:A,[1]TDSheet!$A:$M,13,0)</f>
        <v>500</v>
      </c>
      <c r="N10" s="13">
        <f>VLOOKUP(A:A,[1]TDSheet!$A:$V,22,0)</f>
        <v>600</v>
      </c>
      <c r="O10" s="13">
        <f>VLOOKUP(A:A,[1]TDSheet!$A:$X,24,0)</f>
        <v>600</v>
      </c>
      <c r="P10" s="13"/>
      <c r="Q10" s="13"/>
      <c r="R10" s="13"/>
      <c r="S10" s="13"/>
      <c r="T10" s="13"/>
      <c r="U10" s="13"/>
      <c r="V10" s="13"/>
      <c r="W10" s="13">
        <f t="shared" si="11"/>
        <v>278</v>
      </c>
      <c r="X10" s="15"/>
      <c r="Y10" s="16">
        <f t="shared" si="12"/>
        <v>12.683453237410072</v>
      </c>
      <c r="Z10" s="13">
        <f t="shared" si="13"/>
        <v>3.6906474820143886</v>
      </c>
      <c r="AA10" s="13"/>
      <c r="AB10" s="13"/>
      <c r="AC10" s="13"/>
      <c r="AD10" s="13">
        <f>VLOOKUP(A:A,[1]TDSheet!$A:$AD,30,0)</f>
        <v>830</v>
      </c>
      <c r="AE10" s="13">
        <f>VLOOKUP(A:A,[1]TDSheet!$A:$AE,31,0)</f>
        <v>282.39999999999998</v>
      </c>
      <c r="AF10" s="13">
        <f>VLOOKUP(A:A,[1]TDSheet!$A:$AF,32,0)</f>
        <v>315.8</v>
      </c>
      <c r="AG10" s="13">
        <f>VLOOKUP(A:A,[1]TDSheet!$A:$AG,33,0)</f>
        <v>309.39999999999998</v>
      </c>
      <c r="AH10" s="13">
        <f>VLOOKUP(A:A,[3]TDSheet!$A:$D,4,0)</f>
        <v>16</v>
      </c>
      <c r="AI10" s="13" t="str">
        <f>VLOOKUP(A:A,[1]TDSheet!$A:$AI,35,0)</f>
        <v>мартяб</v>
      </c>
      <c r="AJ10" s="13">
        <f t="shared" si="14"/>
        <v>0</v>
      </c>
      <c r="AK10" s="13"/>
      <c r="AL10" s="13"/>
    </row>
    <row r="11" spans="1:38" s="1" customFormat="1" ht="11.1" customHeight="1" outlineLevel="1" x14ac:dyDescent="0.2">
      <c r="A11" s="7" t="s">
        <v>14</v>
      </c>
      <c r="B11" s="7" t="s">
        <v>12</v>
      </c>
      <c r="C11" s="8">
        <v>3464</v>
      </c>
      <c r="D11" s="8">
        <v>2438</v>
      </c>
      <c r="E11" s="8">
        <v>3469</v>
      </c>
      <c r="F11" s="8">
        <v>2160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3591</v>
      </c>
      <c r="K11" s="13">
        <f t="shared" si="10"/>
        <v>-122</v>
      </c>
      <c r="L11" s="13">
        <f>VLOOKUP(A:A,[1]TDSheet!$A:$L,12,0)</f>
        <v>800</v>
      </c>
      <c r="M11" s="13">
        <f>VLOOKUP(A:A,[1]TDSheet!$A:$M,13,0)</f>
        <v>800</v>
      </c>
      <c r="N11" s="13">
        <f>VLOOKUP(A:A,[1]TDSheet!$A:$V,22,0)</f>
        <v>700</v>
      </c>
      <c r="O11" s="13">
        <f>VLOOKUP(A:A,[1]TDSheet!$A:$X,24,0)</f>
        <v>600</v>
      </c>
      <c r="P11" s="13"/>
      <c r="Q11" s="13"/>
      <c r="R11" s="13"/>
      <c r="S11" s="13"/>
      <c r="T11" s="13"/>
      <c r="U11" s="13"/>
      <c r="V11" s="13"/>
      <c r="W11" s="13">
        <f t="shared" si="11"/>
        <v>643.4</v>
      </c>
      <c r="X11" s="15"/>
      <c r="Y11" s="16">
        <f t="shared" si="12"/>
        <v>7.8644700031084867</v>
      </c>
      <c r="Z11" s="13">
        <f t="shared" si="13"/>
        <v>3.3571650606154804</v>
      </c>
      <c r="AA11" s="13"/>
      <c r="AB11" s="13"/>
      <c r="AC11" s="13"/>
      <c r="AD11" s="13">
        <f>VLOOKUP(A:A,[1]TDSheet!$A:$AD,30,0)</f>
        <v>252</v>
      </c>
      <c r="AE11" s="13">
        <f>VLOOKUP(A:A,[1]TDSheet!$A:$AE,31,0)</f>
        <v>765</v>
      </c>
      <c r="AF11" s="13">
        <f>VLOOKUP(A:A,[1]TDSheet!$A:$AF,32,0)</f>
        <v>784.2</v>
      </c>
      <c r="AG11" s="13">
        <f>VLOOKUP(A:A,[1]TDSheet!$A:$AG,33,0)</f>
        <v>697</v>
      </c>
      <c r="AH11" s="13">
        <f>VLOOKUP(A:A,[3]TDSheet!$A:$D,4,0)</f>
        <v>422</v>
      </c>
      <c r="AI11" s="13" t="str">
        <f>VLOOKUP(A:A,[1]TDSheet!$A:$AI,35,0)</f>
        <v>оконч</v>
      </c>
      <c r="AJ11" s="13">
        <f t="shared" si="14"/>
        <v>0</v>
      </c>
      <c r="AK11" s="13"/>
      <c r="AL11" s="13"/>
    </row>
    <row r="12" spans="1:38" s="1" customFormat="1" ht="11.1" customHeight="1" outlineLevel="1" x14ac:dyDescent="0.2">
      <c r="A12" s="7" t="s">
        <v>15</v>
      </c>
      <c r="B12" s="7" t="s">
        <v>12</v>
      </c>
      <c r="C12" s="8">
        <v>3440</v>
      </c>
      <c r="D12" s="8">
        <v>4408</v>
      </c>
      <c r="E12" s="8">
        <v>5302</v>
      </c>
      <c r="F12" s="8">
        <v>2376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5483</v>
      </c>
      <c r="K12" s="13">
        <f t="shared" si="10"/>
        <v>-181</v>
      </c>
      <c r="L12" s="13">
        <f>VLOOKUP(A:A,[1]TDSheet!$A:$L,12,0)</f>
        <v>1200</v>
      </c>
      <c r="M12" s="13">
        <f>VLOOKUP(A:A,[1]TDSheet!$A:$M,13,0)</f>
        <v>1000</v>
      </c>
      <c r="N12" s="13">
        <f>VLOOKUP(A:A,[1]TDSheet!$A:$V,22,0)</f>
        <v>0</v>
      </c>
      <c r="O12" s="13">
        <f>VLOOKUP(A:A,[1]TDSheet!$A:$X,24,0)</f>
        <v>1100</v>
      </c>
      <c r="P12" s="13"/>
      <c r="Q12" s="13"/>
      <c r="R12" s="13"/>
      <c r="S12" s="13"/>
      <c r="T12" s="13"/>
      <c r="U12" s="13"/>
      <c r="V12" s="13"/>
      <c r="W12" s="13">
        <f t="shared" si="11"/>
        <v>651.20000000000005</v>
      </c>
      <c r="X12" s="15"/>
      <c r="Y12" s="16">
        <f t="shared" si="12"/>
        <v>8.7162162162162158</v>
      </c>
      <c r="Z12" s="13">
        <f t="shared" si="13"/>
        <v>3.6486486486486482</v>
      </c>
      <c r="AA12" s="13"/>
      <c r="AB12" s="13"/>
      <c r="AC12" s="13"/>
      <c r="AD12" s="13">
        <f>VLOOKUP(A:A,[1]TDSheet!$A:$AD,30,0)</f>
        <v>2046</v>
      </c>
      <c r="AE12" s="13">
        <f>VLOOKUP(A:A,[1]TDSheet!$A:$AE,31,0)</f>
        <v>792.4</v>
      </c>
      <c r="AF12" s="13">
        <f>VLOOKUP(A:A,[1]TDSheet!$A:$AF,32,0)</f>
        <v>799.8</v>
      </c>
      <c r="AG12" s="13">
        <f>VLOOKUP(A:A,[1]TDSheet!$A:$AG,33,0)</f>
        <v>686</v>
      </c>
      <c r="AH12" s="13">
        <f>VLOOKUP(A:A,[3]TDSheet!$A:$D,4,0)</f>
        <v>528</v>
      </c>
      <c r="AI12" s="13" t="str">
        <f>VLOOKUP(A:A,[1]TDSheet!$A:$AI,35,0)</f>
        <v>мартяб</v>
      </c>
      <c r="AJ12" s="13">
        <f t="shared" si="14"/>
        <v>0</v>
      </c>
      <c r="AK12" s="13"/>
      <c r="AL12" s="13"/>
    </row>
    <row r="13" spans="1:38" s="1" customFormat="1" ht="11.1" customHeight="1" outlineLevel="1" x14ac:dyDescent="0.2">
      <c r="A13" s="7" t="s">
        <v>16</v>
      </c>
      <c r="B13" s="7" t="s">
        <v>12</v>
      </c>
      <c r="C13" s="8">
        <v>31</v>
      </c>
      <c r="D13" s="8">
        <v>35</v>
      </c>
      <c r="E13" s="8">
        <v>40</v>
      </c>
      <c r="F13" s="8">
        <v>26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81</v>
      </c>
      <c r="K13" s="13">
        <f t="shared" si="10"/>
        <v>-41</v>
      </c>
      <c r="L13" s="13">
        <f>VLOOKUP(A:A,[1]TDSheet!$A:$L,12,0)</f>
        <v>0</v>
      </c>
      <c r="M13" s="13">
        <f>VLOOKUP(A:A,[1]TDSheet!$A:$M,13,0)</f>
        <v>10</v>
      </c>
      <c r="N13" s="13">
        <f>VLOOKUP(A:A,[1]TDSheet!$A:$V,22,0)</f>
        <v>0</v>
      </c>
      <c r="O13" s="13">
        <f>VLOOKUP(A:A,[1]TDSheet!$A:$X,24,0)</f>
        <v>10</v>
      </c>
      <c r="P13" s="13"/>
      <c r="Q13" s="13"/>
      <c r="R13" s="13"/>
      <c r="S13" s="13"/>
      <c r="T13" s="13"/>
      <c r="U13" s="13"/>
      <c r="V13" s="13"/>
      <c r="W13" s="13">
        <f t="shared" si="11"/>
        <v>8</v>
      </c>
      <c r="X13" s="15">
        <v>20</v>
      </c>
      <c r="Y13" s="16">
        <f t="shared" si="12"/>
        <v>8.25</v>
      </c>
      <c r="Z13" s="13">
        <f t="shared" si="13"/>
        <v>3.25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7.2</v>
      </c>
      <c r="AF13" s="13">
        <f>VLOOKUP(A:A,[1]TDSheet!$A:$AF,32,0)</f>
        <v>8.8000000000000007</v>
      </c>
      <c r="AG13" s="13">
        <f>VLOOKUP(A:A,[1]TDSheet!$A:$AG,33,0)</f>
        <v>5</v>
      </c>
      <c r="AH13" s="13">
        <f>VLOOKUP(A:A,[3]TDSheet!$A:$D,4,0)</f>
        <v>17</v>
      </c>
      <c r="AI13" s="13">
        <f>VLOOKUP(A:A,[1]TDSheet!$A:$AI,35,0)</f>
        <v>0</v>
      </c>
      <c r="AJ13" s="13">
        <f t="shared" si="14"/>
        <v>8</v>
      </c>
      <c r="AK13" s="13"/>
      <c r="AL13" s="13"/>
    </row>
    <row r="14" spans="1:38" s="1" customFormat="1" ht="21.95" customHeight="1" outlineLevel="1" x14ac:dyDescent="0.2">
      <c r="A14" s="7" t="s">
        <v>17</v>
      </c>
      <c r="B14" s="7" t="s">
        <v>12</v>
      </c>
      <c r="C14" s="8">
        <v>776</v>
      </c>
      <c r="D14" s="8">
        <v>37</v>
      </c>
      <c r="E14" s="8">
        <v>211</v>
      </c>
      <c r="F14" s="8">
        <v>583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221</v>
      </c>
      <c r="K14" s="13">
        <f t="shared" si="10"/>
        <v>-10</v>
      </c>
      <c r="L14" s="13">
        <f>VLOOKUP(A:A,[1]TDSheet!$A:$L,12,0)</f>
        <v>0</v>
      </c>
      <c r="M14" s="13">
        <f>VLOOKUP(A:A,[1]TDSheet!$A:$M,13,0)</f>
        <v>0</v>
      </c>
      <c r="N14" s="13">
        <f>VLOOKUP(A:A,[1]TDSheet!$A:$V,22,0)</f>
        <v>0</v>
      </c>
      <c r="O14" s="13">
        <f>VLOOKUP(A:A,[1]TDSheet!$A:$X,24,0)</f>
        <v>0</v>
      </c>
      <c r="P14" s="13"/>
      <c r="Q14" s="13"/>
      <c r="R14" s="13"/>
      <c r="S14" s="13"/>
      <c r="T14" s="13"/>
      <c r="U14" s="13"/>
      <c r="V14" s="13"/>
      <c r="W14" s="13">
        <f t="shared" si="11"/>
        <v>42.2</v>
      </c>
      <c r="X14" s="15"/>
      <c r="Y14" s="16">
        <f t="shared" si="12"/>
        <v>13.81516587677725</v>
      </c>
      <c r="Z14" s="13">
        <f t="shared" si="13"/>
        <v>13.81516587677725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31.4</v>
      </c>
      <c r="AF14" s="13">
        <f>VLOOKUP(A:A,[1]TDSheet!$A:$AF,32,0)</f>
        <v>38.200000000000003</v>
      </c>
      <c r="AG14" s="13">
        <f>VLOOKUP(A:A,[1]TDSheet!$A:$AG,33,0)</f>
        <v>33.6</v>
      </c>
      <c r="AH14" s="13">
        <f>VLOOKUP(A:A,[3]TDSheet!$A:$D,4,0)</f>
        <v>67</v>
      </c>
      <c r="AI14" s="13" t="str">
        <f>VLOOKUP(A:A,[1]TDSheet!$A:$AI,35,0)</f>
        <v>склад</v>
      </c>
      <c r="AJ14" s="13">
        <f t="shared" si="14"/>
        <v>0</v>
      </c>
      <c r="AK14" s="13"/>
      <c r="AL14" s="13"/>
    </row>
    <row r="15" spans="1:38" s="1" customFormat="1" ht="11.1" customHeight="1" outlineLevel="1" x14ac:dyDescent="0.2">
      <c r="A15" s="7" t="s">
        <v>18</v>
      </c>
      <c r="B15" s="7" t="s">
        <v>12</v>
      </c>
      <c r="C15" s="8">
        <v>222</v>
      </c>
      <c r="D15" s="8">
        <v>126</v>
      </c>
      <c r="E15" s="8">
        <v>208</v>
      </c>
      <c r="F15" s="8">
        <v>127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268</v>
      </c>
      <c r="K15" s="13">
        <f t="shared" si="10"/>
        <v>-60</v>
      </c>
      <c r="L15" s="13">
        <f>VLOOKUP(A:A,[1]TDSheet!$A:$L,12,0)</f>
        <v>50</v>
      </c>
      <c r="M15" s="13">
        <f>VLOOKUP(A:A,[1]TDSheet!$A:$M,13,0)</f>
        <v>30</v>
      </c>
      <c r="N15" s="13">
        <f>VLOOKUP(A:A,[1]TDSheet!$A:$V,22,0)</f>
        <v>30</v>
      </c>
      <c r="O15" s="13">
        <f>VLOOKUP(A:A,[1]TDSheet!$A:$X,24,0)</f>
        <v>40</v>
      </c>
      <c r="P15" s="13"/>
      <c r="Q15" s="13"/>
      <c r="R15" s="13"/>
      <c r="S15" s="13"/>
      <c r="T15" s="13"/>
      <c r="U15" s="13"/>
      <c r="V15" s="13"/>
      <c r="W15" s="13">
        <f t="shared" si="11"/>
        <v>41.6</v>
      </c>
      <c r="X15" s="15">
        <v>60</v>
      </c>
      <c r="Y15" s="16">
        <f t="shared" si="12"/>
        <v>8.1009615384615383</v>
      </c>
      <c r="Z15" s="13">
        <f t="shared" si="13"/>
        <v>3.0528846153846154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46.6</v>
      </c>
      <c r="AF15" s="13">
        <f>VLOOKUP(A:A,[1]TDSheet!$A:$AF,32,0)</f>
        <v>46</v>
      </c>
      <c r="AG15" s="13">
        <f>VLOOKUP(A:A,[1]TDSheet!$A:$AG,33,0)</f>
        <v>37.799999999999997</v>
      </c>
      <c r="AH15" s="13">
        <f>VLOOKUP(A:A,[3]TDSheet!$A:$D,4,0)</f>
        <v>56</v>
      </c>
      <c r="AI15" s="13">
        <f>VLOOKUP(A:A,[1]TDSheet!$A:$AI,35,0)</f>
        <v>0</v>
      </c>
      <c r="AJ15" s="13">
        <f t="shared" si="14"/>
        <v>18</v>
      </c>
      <c r="AK15" s="13"/>
      <c r="AL15" s="13"/>
    </row>
    <row r="16" spans="1:38" s="1" customFormat="1" ht="11.1" customHeight="1" outlineLevel="1" x14ac:dyDescent="0.2">
      <c r="A16" s="7" t="s">
        <v>19</v>
      </c>
      <c r="B16" s="7" t="s">
        <v>12</v>
      </c>
      <c r="C16" s="8">
        <v>219</v>
      </c>
      <c r="D16" s="8">
        <v>1660</v>
      </c>
      <c r="E16" s="17">
        <v>1325</v>
      </c>
      <c r="F16" s="17">
        <v>434</v>
      </c>
      <c r="G16" s="1" t="str">
        <f>VLOOKUP(A:A,[1]TDSheet!$A:$G,7,0)</f>
        <v>оконч</v>
      </c>
      <c r="H16" s="1">
        <f>VLOOKUP(A:A,[1]TDSheet!$A:$H,8,0)</f>
        <v>0.35</v>
      </c>
      <c r="I16" s="1" t="e">
        <f>VLOOKUP(A:A,[1]TDSheet!$A:$I,9,0)</f>
        <v>#N/A</v>
      </c>
      <c r="J16" s="13">
        <f>VLOOKUP(A:A,[2]TDSheet!$A:$F,6,0)</f>
        <v>12</v>
      </c>
      <c r="K16" s="13">
        <f t="shared" si="10"/>
        <v>1313</v>
      </c>
      <c r="L16" s="13">
        <f>VLOOKUP(A:A,[1]TDSheet!$A:$L,12,0)</f>
        <v>200</v>
      </c>
      <c r="M16" s="13">
        <f>VLOOKUP(A:A,[1]TDSheet!$A:$M,13,0)</f>
        <v>200</v>
      </c>
      <c r="N16" s="13">
        <f>VLOOKUP(A:A,[1]TDSheet!$A:$V,22,0)</f>
        <v>0</v>
      </c>
      <c r="O16" s="13">
        <f>VLOOKUP(A:A,[1]TDSheet!$A:$X,24,0)</f>
        <v>0</v>
      </c>
      <c r="P16" s="13"/>
      <c r="Q16" s="13"/>
      <c r="R16" s="13"/>
      <c r="S16" s="13"/>
      <c r="T16" s="13"/>
      <c r="U16" s="13"/>
      <c r="V16" s="13"/>
      <c r="W16" s="13">
        <f t="shared" si="11"/>
        <v>265</v>
      </c>
      <c r="X16" s="15"/>
      <c r="Y16" s="16">
        <f t="shared" si="12"/>
        <v>3.1471698113207549</v>
      </c>
      <c r="Z16" s="13">
        <f t="shared" si="13"/>
        <v>1.6377358490566039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98.2</v>
      </c>
      <c r="AF16" s="13">
        <f>VLOOKUP(A:A,[1]TDSheet!$A:$AF,32,0)</f>
        <v>216.4</v>
      </c>
      <c r="AG16" s="13">
        <f>VLOOKUP(A:A,[1]TDSheet!$A:$AG,33,0)</f>
        <v>234.4</v>
      </c>
      <c r="AH16" s="18">
        <v>291</v>
      </c>
      <c r="AI16" s="13">
        <f>VLOOKUP(A:A,[1]TDSheet!$A:$AI,35,0)</f>
        <v>0</v>
      </c>
      <c r="AJ16" s="13">
        <f t="shared" si="14"/>
        <v>0</v>
      </c>
      <c r="AK16" s="13"/>
      <c r="AL16" s="13"/>
    </row>
    <row r="17" spans="1:38" s="1" customFormat="1" ht="11.1" customHeight="1" outlineLevel="1" x14ac:dyDescent="0.2">
      <c r="A17" s="7" t="s">
        <v>20</v>
      </c>
      <c r="B17" s="7" t="s">
        <v>12</v>
      </c>
      <c r="C17" s="8">
        <v>2966</v>
      </c>
      <c r="D17" s="8">
        <v>28</v>
      </c>
      <c r="E17" s="8">
        <v>994</v>
      </c>
      <c r="F17" s="8">
        <v>1970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1020</v>
      </c>
      <c r="K17" s="13">
        <f t="shared" si="10"/>
        <v>-26</v>
      </c>
      <c r="L17" s="13">
        <f>VLOOKUP(A:A,[1]TDSheet!$A:$L,12,0)</f>
        <v>0</v>
      </c>
      <c r="M17" s="13">
        <f>VLOOKUP(A:A,[1]TDSheet!$A:$M,13,0)</f>
        <v>1700</v>
      </c>
      <c r="N17" s="13">
        <f>VLOOKUP(A:A,[1]TDSheet!$A:$V,22,0)</f>
        <v>0</v>
      </c>
      <c r="O17" s="13">
        <f>VLOOKUP(A:A,[1]TDSheet!$A:$X,24,0)</f>
        <v>0</v>
      </c>
      <c r="P17" s="13"/>
      <c r="Q17" s="13"/>
      <c r="R17" s="13"/>
      <c r="S17" s="13"/>
      <c r="T17" s="13"/>
      <c r="U17" s="13"/>
      <c r="V17" s="13"/>
      <c r="W17" s="13">
        <f t="shared" si="11"/>
        <v>198.8</v>
      </c>
      <c r="X17" s="15"/>
      <c r="Y17" s="16">
        <f t="shared" si="12"/>
        <v>18.460764587525151</v>
      </c>
      <c r="Z17" s="13">
        <f t="shared" si="13"/>
        <v>9.9094567404426552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225.8</v>
      </c>
      <c r="AF17" s="13">
        <f>VLOOKUP(A:A,[1]TDSheet!$A:$AF,32,0)</f>
        <v>202.6</v>
      </c>
      <c r="AG17" s="13">
        <f>VLOOKUP(A:A,[1]TDSheet!$A:$AG,33,0)</f>
        <v>199.6</v>
      </c>
      <c r="AH17" s="13">
        <f>VLOOKUP(A:A,[3]TDSheet!$A:$D,4,0)</f>
        <v>180</v>
      </c>
      <c r="AI17" s="13">
        <f>VLOOKUP(A:A,[1]TDSheet!$A:$AI,35,0)</f>
        <v>0</v>
      </c>
      <c r="AJ17" s="13">
        <f t="shared" si="14"/>
        <v>0</v>
      </c>
      <c r="AK17" s="13"/>
      <c r="AL17" s="13"/>
    </row>
    <row r="18" spans="1:38" s="1" customFormat="1" ht="21.95" customHeight="1" outlineLevel="1" x14ac:dyDescent="0.2">
      <c r="A18" s="7" t="s">
        <v>21</v>
      </c>
      <c r="B18" s="7" t="s">
        <v>12</v>
      </c>
      <c r="C18" s="8">
        <v>452</v>
      </c>
      <c r="D18" s="8">
        <v>156</v>
      </c>
      <c r="E18" s="8">
        <v>276</v>
      </c>
      <c r="F18" s="8">
        <v>326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575</v>
      </c>
      <c r="K18" s="13">
        <f t="shared" si="10"/>
        <v>-299</v>
      </c>
      <c r="L18" s="13">
        <f>VLOOKUP(A:A,[1]TDSheet!$A:$L,12,0)</f>
        <v>300</v>
      </c>
      <c r="M18" s="13">
        <f>VLOOKUP(A:A,[1]TDSheet!$A:$M,13,0)</f>
        <v>80</v>
      </c>
      <c r="N18" s="13">
        <f>VLOOKUP(A:A,[1]TDSheet!$A:$V,22,0)</f>
        <v>100</v>
      </c>
      <c r="O18" s="13">
        <f>VLOOKUP(A:A,[1]TDSheet!$A:$X,24,0)</f>
        <v>150</v>
      </c>
      <c r="P18" s="13"/>
      <c r="Q18" s="13"/>
      <c r="R18" s="13"/>
      <c r="S18" s="13"/>
      <c r="T18" s="13"/>
      <c r="U18" s="13"/>
      <c r="V18" s="13"/>
      <c r="W18" s="13">
        <f t="shared" si="11"/>
        <v>55.2</v>
      </c>
      <c r="X18" s="15"/>
      <c r="Y18" s="16">
        <f t="shared" si="12"/>
        <v>17.318840579710145</v>
      </c>
      <c r="Z18" s="13">
        <f t="shared" si="13"/>
        <v>5.9057971014492754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97.8</v>
      </c>
      <c r="AF18" s="13">
        <f>VLOOKUP(A:A,[1]TDSheet!$A:$AF,32,0)</f>
        <v>90.8</v>
      </c>
      <c r="AG18" s="13">
        <f>VLOOKUP(A:A,[1]TDSheet!$A:$AG,33,0)</f>
        <v>82.2</v>
      </c>
      <c r="AH18" s="13">
        <f>VLOOKUP(A:A,[3]TDSheet!$A:$D,4,0)</f>
        <v>3</v>
      </c>
      <c r="AI18" s="13" t="str">
        <f>VLOOKUP(A:A,[1]TDSheet!$A:$AI,35,0)</f>
        <v>продмарт</v>
      </c>
      <c r="AJ18" s="13">
        <f t="shared" si="14"/>
        <v>0</v>
      </c>
      <c r="AK18" s="13"/>
      <c r="AL18" s="13"/>
    </row>
    <row r="19" spans="1:38" s="1" customFormat="1" ht="21.95" customHeight="1" outlineLevel="1" x14ac:dyDescent="0.2">
      <c r="A19" s="7" t="s">
        <v>22</v>
      </c>
      <c r="B19" s="7" t="s">
        <v>12</v>
      </c>
      <c r="C19" s="8">
        <v>55</v>
      </c>
      <c r="D19" s="8">
        <v>3399</v>
      </c>
      <c r="E19" s="8">
        <v>332</v>
      </c>
      <c r="F19" s="8">
        <v>37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379</v>
      </c>
      <c r="K19" s="13">
        <f t="shared" si="10"/>
        <v>-47</v>
      </c>
      <c r="L19" s="13">
        <f>VLOOKUP(A:A,[1]TDSheet!$A:$L,12,0)</f>
        <v>40</v>
      </c>
      <c r="M19" s="13">
        <f>VLOOKUP(A:A,[1]TDSheet!$A:$M,13,0)</f>
        <v>20</v>
      </c>
      <c r="N19" s="13">
        <f>VLOOKUP(A:A,[1]TDSheet!$A:$V,22,0)</f>
        <v>30</v>
      </c>
      <c r="O19" s="13">
        <f>VLOOKUP(A:A,[1]TDSheet!$A:$X,24,0)</f>
        <v>20</v>
      </c>
      <c r="P19" s="13"/>
      <c r="Q19" s="13"/>
      <c r="R19" s="13"/>
      <c r="S19" s="13"/>
      <c r="T19" s="13"/>
      <c r="U19" s="13"/>
      <c r="V19" s="13"/>
      <c r="W19" s="13">
        <f t="shared" si="11"/>
        <v>16</v>
      </c>
      <c r="X19" s="15"/>
      <c r="Y19" s="16">
        <f t="shared" si="12"/>
        <v>9.1875</v>
      </c>
      <c r="Z19" s="13">
        <f t="shared" si="13"/>
        <v>2.3125</v>
      </c>
      <c r="AA19" s="13"/>
      <c r="AB19" s="13"/>
      <c r="AC19" s="13"/>
      <c r="AD19" s="13">
        <f>VLOOKUP(A:A,[1]TDSheet!$A:$AD,30,0)</f>
        <v>252</v>
      </c>
      <c r="AE19" s="13">
        <f>VLOOKUP(A:A,[1]TDSheet!$A:$AE,31,0)</f>
        <v>17.2</v>
      </c>
      <c r="AF19" s="13">
        <f>VLOOKUP(A:A,[1]TDSheet!$A:$AF,32,0)</f>
        <v>15</v>
      </c>
      <c r="AG19" s="13">
        <f>VLOOKUP(A:A,[1]TDSheet!$A:$AG,33,0)</f>
        <v>16.600000000000001</v>
      </c>
      <c r="AH19" s="13">
        <f>VLOOKUP(A:A,[3]TDSheet!$A:$D,4,0)</f>
        <v>13</v>
      </c>
      <c r="AI19" s="13">
        <f>VLOOKUP(A:A,[1]TDSheet!$A:$AI,35,0)</f>
        <v>0</v>
      </c>
      <c r="AJ19" s="13">
        <f t="shared" si="14"/>
        <v>0</v>
      </c>
      <c r="AK19" s="13"/>
      <c r="AL19" s="13"/>
    </row>
    <row r="20" spans="1:38" s="1" customFormat="1" ht="21.95" customHeight="1" outlineLevel="1" x14ac:dyDescent="0.2">
      <c r="A20" s="7" t="s">
        <v>23</v>
      </c>
      <c r="B20" s="7" t="s">
        <v>12</v>
      </c>
      <c r="C20" s="8">
        <v>692</v>
      </c>
      <c r="D20" s="8">
        <v>2345</v>
      </c>
      <c r="E20" s="8">
        <v>373</v>
      </c>
      <c r="F20" s="8">
        <v>392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403</v>
      </c>
      <c r="K20" s="13">
        <f t="shared" si="10"/>
        <v>-30</v>
      </c>
      <c r="L20" s="13">
        <f>VLOOKUP(A:A,[1]TDSheet!$A:$L,12,0)</f>
        <v>40</v>
      </c>
      <c r="M20" s="13">
        <f>VLOOKUP(A:A,[1]TDSheet!$A:$M,13,0)</f>
        <v>80</v>
      </c>
      <c r="N20" s="13">
        <f>VLOOKUP(A:A,[1]TDSheet!$A:$V,22,0)</f>
        <v>0</v>
      </c>
      <c r="O20" s="13">
        <f>VLOOKUP(A:A,[1]TDSheet!$A:$X,24,0)</f>
        <v>0</v>
      </c>
      <c r="P20" s="13"/>
      <c r="Q20" s="13"/>
      <c r="R20" s="13"/>
      <c r="S20" s="13"/>
      <c r="T20" s="13"/>
      <c r="U20" s="13"/>
      <c r="V20" s="13"/>
      <c r="W20" s="13">
        <f t="shared" si="11"/>
        <v>60.2</v>
      </c>
      <c r="X20" s="15"/>
      <c r="Y20" s="16">
        <f t="shared" si="12"/>
        <v>8.5049833887043178</v>
      </c>
      <c r="Z20" s="13">
        <f t="shared" si="13"/>
        <v>6.5116279069767442</v>
      </c>
      <c r="AA20" s="13"/>
      <c r="AB20" s="13"/>
      <c r="AC20" s="13"/>
      <c r="AD20" s="13">
        <f>VLOOKUP(A:A,[1]TDSheet!$A:$AD,30,0)</f>
        <v>72</v>
      </c>
      <c r="AE20" s="13">
        <f>VLOOKUP(A:A,[1]TDSheet!$A:$AE,31,0)</f>
        <v>127.2</v>
      </c>
      <c r="AF20" s="13">
        <f>VLOOKUP(A:A,[1]TDSheet!$A:$AF,32,0)</f>
        <v>112.2</v>
      </c>
      <c r="AG20" s="13">
        <f>VLOOKUP(A:A,[1]TDSheet!$A:$AG,33,0)</f>
        <v>83</v>
      </c>
      <c r="AH20" s="13">
        <f>VLOOKUP(A:A,[3]TDSheet!$A:$D,4,0)</f>
        <v>55</v>
      </c>
      <c r="AI20" s="13">
        <f>VLOOKUP(A:A,[1]TDSheet!$A:$AI,35,0)</f>
        <v>0</v>
      </c>
      <c r="AJ20" s="13">
        <f t="shared" si="14"/>
        <v>0</v>
      </c>
      <c r="AK20" s="13"/>
      <c r="AL20" s="13"/>
    </row>
    <row r="21" spans="1:38" s="1" customFormat="1" ht="21.95" customHeight="1" outlineLevel="1" x14ac:dyDescent="0.2">
      <c r="A21" s="7" t="s">
        <v>24</v>
      </c>
      <c r="B21" s="7" t="s">
        <v>12</v>
      </c>
      <c r="C21" s="8">
        <v>390</v>
      </c>
      <c r="D21" s="8">
        <v>2101</v>
      </c>
      <c r="E21" s="8">
        <v>649</v>
      </c>
      <c r="F21" s="8">
        <v>317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695</v>
      </c>
      <c r="K21" s="13">
        <f t="shared" si="10"/>
        <v>-46</v>
      </c>
      <c r="L21" s="13">
        <f>VLOOKUP(A:A,[1]TDSheet!$A:$L,12,0)</f>
        <v>100</v>
      </c>
      <c r="M21" s="13">
        <f>VLOOKUP(A:A,[1]TDSheet!$A:$M,13,0)</f>
        <v>80</v>
      </c>
      <c r="N21" s="13">
        <f>VLOOKUP(A:A,[1]TDSheet!$A:$V,22,0)</f>
        <v>400</v>
      </c>
      <c r="O21" s="13">
        <f>VLOOKUP(A:A,[1]TDSheet!$A:$X,24,0)</f>
        <v>100</v>
      </c>
      <c r="P21" s="13"/>
      <c r="Q21" s="13"/>
      <c r="R21" s="13"/>
      <c r="S21" s="13"/>
      <c r="T21" s="13"/>
      <c r="U21" s="13"/>
      <c r="V21" s="13"/>
      <c r="W21" s="13">
        <f t="shared" si="11"/>
        <v>129.80000000000001</v>
      </c>
      <c r="X21" s="15">
        <v>80</v>
      </c>
      <c r="Y21" s="16">
        <f t="shared" si="12"/>
        <v>8.2973805855161782</v>
      </c>
      <c r="Z21" s="13">
        <f t="shared" si="13"/>
        <v>2.4422187981510013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99</v>
      </c>
      <c r="AF21" s="13">
        <f>VLOOKUP(A:A,[1]TDSheet!$A:$AF,32,0)</f>
        <v>111.4</v>
      </c>
      <c r="AG21" s="13">
        <f>VLOOKUP(A:A,[1]TDSheet!$A:$AG,33,0)</f>
        <v>106.6</v>
      </c>
      <c r="AH21" s="13">
        <f>VLOOKUP(A:A,[3]TDSheet!$A:$D,4,0)</f>
        <v>49</v>
      </c>
      <c r="AI21" s="13" t="str">
        <f>VLOOKUP(A:A,[1]TDSheet!$A:$AI,35,0)</f>
        <v>оконч</v>
      </c>
      <c r="AJ21" s="13">
        <f t="shared" si="14"/>
        <v>28</v>
      </c>
      <c r="AK21" s="13"/>
      <c r="AL21" s="13"/>
    </row>
    <row r="22" spans="1:38" s="1" customFormat="1" ht="11.1" customHeight="1" outlineLevel="1" x14ac:dyDescent="0.2">
      <c r="A22" s="7" t="s">
        <v>25</v>
      </c>
      <c r="B22" s="7" t="s">
        <v>8</v>
      </c>
      <c r="C22" s="8">
        <v>392.12400000000002</v>
      </c>
      <c r="D22" s="8">
        <v>231.10300000000001</v>
      </c>
      <c r="E22" s="8">
        <v>406.14</v>
      </c>
      <c r="F22" s="8">
        <v>190.559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410.77100000000002</v>
      </c>
      <c r="K22" s="13">
        <f t="shared" si="10"/>
        <v>-4.6310000000000286</v>
      </c>
      <c r="L22" s="13">
        <f>VLOOKUP(A:A,[1]TDSheet!$A:$L,12,0)</f>
        <v>200</v>
      </c>
      <c r="M22" s="13">
        <f>VLOOKUP(A:A,[1]TDSheet!$A:$M,13,0)</f>
        <v>100</v>
      </c>
      <c r="N22" s="13">
        <f>VLOOKUP(A:A,[1]TDSheet!$A:$V,22,0)</f>
        <v>100</v>
      </c>
      <c r="O22" s="13">
        <f>VLOOKUP(A:A,[1]TDSheet!$A:$X,24,0)</f>
        <v>100</v>
      </c>
      <c r="P22" s="13"/>
      <c r="Q22" s="13"/>
      <c r="R22" s="13"/>
      <c r="S22" s="13"/>
      <c r="T22" s="13"/>
      <c r="U22" s="13"/>
      <c r="V22" s="13"/>
      <c r="W22" s="13">
        <f t="shared" si="11"/>
        <v>81.227999999999994</v>
      </c>
      <c r="X22" s="15"/>
      <c r="Y22" s="16">
        <f t="shared" si="12"/>
        <v>8.5014896341163144</v>
      </c>
      <c r="Z22" s="13">
        <f t="shared" si="13"/>
        <v>2.3459767567833754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89.255399999999995</v>
      </c>
      <c r="AF22" s="13">
        <f>VLOOKUP(A:A,[1]TDSheet!$A:$AF,32,0)</f>
        <v>82.89</v>
      </c>
      <c r="AG22" s="13">
        <f>VLOOKUP(A:A,[1]TDSheet!$A:$AG,33,0)</f>
        <v>79.959199999999996</v>
      </c>
      <c r="AH22" s="13">
        <f>VLOOKUP(A:A,[3]TDSheet!$A:$D,4,0)</f>
        <v>68.195999999999998</v>
      </c>
      <c r="AI22" s="13">
        <f>VLOOKUP(A:A,[1]TDSheet!$A:$AI,35,0)</f>
        <v>0</v>
      </c>
      <c r="AJ22" s="13">
        <f t="shared" si="14"/>
        <v>0</v>
      </c>
      <c r="AK22" s="13"/>
      <c r="AL22" s="13"/>
    </row>
    <row r="23" spans="1:38" s="1" customFormat="1" ht="11.1" customHeight="1" outlineLevel="1" x14ac:dyDescent="0.2">
      <c r="A23" s="7" t="s">
        <v>26</v>
      </c>
      <c r="B23" s="7" t="s">
        <v>8</v>
      </c>
      <c r="C23" s="8">
        <v>3681.1570000000002</v>
      </c>
      <c r="D23" s="8">
        <v>3644.8290000000002</v>
      </c>
      <c r="E23" s="8">
        <v>4291.1530000000002</v>
      </c>
      <c r="F23" s="8">
        <v>2771.4070000000002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4537.9530000000004</v>
      </c>
      <c r="K23" s="13">
        <f t="shared" si="10"/>
        <v>-246.80000000000018</v>
      </c>
      <c r="L23" s="13">
        <f>VLOOKUP(A:A,[1]TDSheet!$A:$L,12,0)</f>
        <v>2000</v>
      </c>
      <c r="M23" s="13">
        <f>VLOOKUP(A:A,[1]TDSheet!$A:$M,13,0)</f>
        <v>2300</v>
      </c>
      <c r="N23" s="13">
        <f>VLOOKUP(A:A,[1]TDSheet!$A:$V,22,0)</f>
        <v>1000</v>
      </c>
      <c r="O23" s="13">
        <f>VLOOKUP(A:A,[1]TDSheet!$A:$X,24,0)</f>
        <v>1700</v>
      </c>
      <c r="P23" s="13"/>
      <c r="Q23" s="13"/>
      <c r="R23" s="13"/>
      <c r="S23" s="13"/>
      <c r="T23" s="13"/>
      <c r="U23" s="13"/>
      <c r="V23" s="13"/>
      <c r="W23" s="13">
        <f t="shared" si="11"/>
        <v>858.23060000000009</v>
      </c>
      <c r="X23" s="15">
        <v>650</v>
      </c>
      <c r="Y23" s="16">
        <f t="shared" si="12"/>
        <v>12.142898423803578</v>
      </c>
      <c r="Z23" s="13">
        <f t="shared" si="13"/>
        <v>3.2292101912935753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868.93700000000013</v>
      </c>
      <c r="AF23" s="13">
        <f>VLOOKUP(A:A,[1]TDSheet!$A:$AF,32,0)</f>
        <v>890.58140000000003</v>
      </c>
      <c r="AG23" s="13">
        <f>VLOOKUP(A:A,[1]TDSheet!$A:$AG,33,0)</f>
        <v>845.43700000000013</v>
      </c>
      <c r="AH23" s="13">
        <f>VLOOKUP(A:A,[3]TDSheet!$A:$D,4,0)</f>
        <v>579.55700000000002</v>
      </c>
      <c r="AI23" s="13" t="str">
        <f>VLOOKUP(A:A,[1]TDSheet!$A:$AI,35,0)</f>
        <v>мартяб</v>
      </c>
      <c r="AJ23" s="13">
        <f t="shared" si="14"/>
        <v>650</v>
      </c>
      <c r="AK23" s="13"/>
      <c r="AL23" s="13"/>
    </row>
    <row r="24" spans="1:38" s="1" customFormat="1" ht="11.1" customHeight="1" outlineLevel="1" x14ac:dyDescent="0.2">
      <c r="A24" s="7" t="s">
        <v>27</v>
      </c>
      <c r="B24" s="7" t="s">
        <v>8</v>
      </c>
      <c r="C24" s="8">
        <v>383.75799999999998</v>
      </c>
      <c r="D24" s="8">
        <v>74.801000000000002</v>
      </c>
      <c r="E24" s="8">
        <v>338.97500000000002</v>
      </c>
      <c r="F24" s="8">
        <v>103.703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334.64699999999999</v>
      </c>
      <c r="K24" s="13">
        <f t="shared" si="10"/>
        <v>4.3280000000000314</v>
      </c>
      <c r="L24" s="13">
        <f>VLOOKUP(A:A,[1]TDSheet!$A:$L,12,0)</f>
        <v>50</v>
      </c>
      <c r="M24" s="13">
        <f>VLOOKUP(A:A,[1]TDSheet!$A:$M,13,0)</f>
        <v>80</v>
      </c>
      <c r="N24" s="13">
        <f>VLOOKUP(A:A,[1]TDSheet!$A:$V,22,0)</f>
        <v>250</v>
      </c>
      <c r="O24" s="13">
        <f>VLOOKUP(A:A,[1]TDSheet!$A:$X,24,0)</f>
        <v>100</v>
      </c>
      <c r="P24" s="13"/>
      <c r="Q24" s="13"/>
      <c r="R24" s="13"/>
      <c r="S24" s="13"/>
      <c r="T24" s="13"/>
      <c r="U24" s="13"/>
      <c r="V24" s="13"/>
      <c r="W24" s="13">
        <f t="shared" si="11"/>
        <v>67.795000000000002</v>
      </c>
      <c r="X24" s="15"/>
      <c r="Y24" s="16">
        <f t="shared" si="12"/>
        <v>8.6098237333136662</v>
      </c>
      <c r="Z24" s="13">
        <f t="shared" si="13"/>
        <v>1.5296555793200088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68.287400000000005</v>
      </c>
      <c r="AF24" s="13">
        <f>VLOOKUP(A:A,[1]TDSheet!$A:$AF,32,0)</f>
        <v>66.926000000000002</v>
      </c>
      <c r="AG24" s="13">
        <f>VLOOKUP(A:A,[1]TDSheet!$A:$AG,33,0)</f>
        <v>52.078599999999994</v>
      </c>
      <c r="AH24" s="13">
        <f>VLOOKUP(A:A,[3]TDSheet!$A:$D,4,0)</f>
        <v>42.113999999999997</v>
      </c>
      <c r="AI24" s="13">
        <f>VLOOKUP(A:A,[1]TDSheet!$A:$AI,35,0)</f>
        <v>0</v>
      </c>
      <c r="AJ24" s="13">
        <f t="shared" si="14"/>
        <v>0</v>
      </c>
      <c r="AK24" s="13"/>
      <c r="AL24" s="13"/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703.1</v>
      </c>
      <c r="D25" s="8">
        <v>983.20399999999995</v>
      </c>
      <c r="E25" s="8">
        <v>1107.52</v>
      </c>
      <c r="F25" s="8">
        <v>502.46699999999998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1171.154</v>
      </c>
      <c r="K25" s="13">
        <f t="shared" si="10"/>
        <v>-63.634000000000015</v>
      </c>
      <c r="L25" s="13">
        <f>VLOOKUP(A:A,[1]TDSheet!$A:$L,12,0)</f>
        <v>100</v>
      </c>
      <c r="M25" s="13">
        <f>VLOOKUP(A:A,[1]TDSheet!$A:$M,13,0)</f>
        <v>250</v>
      </c>
      <c r="N25" s="13">
        <f>VLOOKUP(A:A,[1]TDSheet!$A:$V,22,0)</f>
        <v>300</v>
      </c>
      <c r="O25" s="13">
        <f>VLOOKUP(A:A,[1]TDSheet!$A:$X,24,0)</f>
        <v>300</v>
      </c>
      <c r="P25" s="13"/>
      <c r="Q25" s="13"/>
      <c r="R25" s="13"/>
      <c r="S25" s="13"/>
      <c r="T25" s="13"/>
      <c r="U25" s="13"/>
      <c r="V25" s="13"/>
      <c r="W25" s="13">
        <f t="shared" si="11"/>
        <v>221.50399999999999</v>
      </c>
      <c r="X25" s="15">
        <v>500</v>
      </c>
      <c r="Y25" s="16">
        <f t="shared" si="12"/>
        <v>8.8145902557064435</v>
      </c>
      <c r="Z25" s="13">
        <f t="shared" si="13"/>
        <v>2.2684330757006648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181.59399999999999</v>
      </c>
      <c r="AF25" s="13">
        <f>VLOOKUP(A:A,[1]TDSheet!$A:$AF,32,0)</f>
        <v>198.59719999999999</v>
      </c>
      <c r="AG25" s="13">
        <f>VLOOKUP(A:A,[1]TDSheet!$A:$AG,33,0)</f>
        <v>176.4058</v>
      </c>
      <c r="AH25" s="13">
        <f>VLOOKUP(A:A,[3]TDSheet!$A:$D,4,0)</f>
        <v>309.99299999999999</v>
      </c>
      <c r="AI25" s="13">
        <f>VLOOKUP(A:A,[1]TDSheet!$A:$AI,35,0)</f>
        <v>0</v>
      </c>
      <c r="AJ25" s="13">
        <f t="shared" si="14"/>
        <v>500</v>
      </c>
      <c r="AK25" s="13"/>
      <c r="AL25" s="13"/>
    </row>
    <row r="26" spans="1:38" s="1" customFormat="1" ht="11.1" customHeight="1" outlineLevel="1" x14ac:dyDescent="0.2">
      <c r="A26" s="7" t="s">
        <v>29</v>
      </c>
      <c r="B26" s="7" t="s">
        <v>8</v>
      </c>
      <c r="C26" s="8">
        <v>383.33100000000002</v>
      </c>
      <c r="D26" s="8">
        <v>444.54300000000001</v>
      </c>
      <c r="E26" s="8">
        <v>553.54700000000003</v>
      </c>
      <c r="F26" s="8">
        <v>258.40600000000001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539.96799999999996</v>
      </c>
      <c r="K26" s="13">
        <f t="shared" si="10"/>
        <v>13.579000000000065</v>
      </c>
      <c r="L26" s="13">
        <f>VLOOKUP(A:A,[1]TDSheet!$A:$L,12,0)</f>
        <v>250</v>
      </c>
      <c r="M26" s="13">
        <f>VLOOKUP(A:A,[1]TDSheet!$A:$M,13,0)</f>
        <v>150</v>
      </c>
      <c r="N26" s="13">
        <f>VLOOKUP(A:A,[1]TDSheet!$A:$V,22,0)</f>
        <v>100</v>
      </c>
      <c r="O26" s="13">
        <f>VLOOKUP(A:A,[1]TDSheet!$A:$X,24,0)</f>
        <v>150</v>
      </c>
      <c r="P26" s="13"/>
      <c r="Q26" s="13"/>
      <c r="R26" s="13"/>
      <c r="S26" s="13"/>
      <c r="T26" s="13"/>
      <c r="U26" s="13"/>
      <c r="V26" s="13"/>
      <c r="W26" s="13">
        <f t="shared" si="11"/>
        <v>110.7094</v>
      </c>
      <c r="X26" s="15"/>
      <c r="Y26" s="16">
        <f t="shared" si="12"/>
        <v>8.2053195121642784</v>
      </c>
      <c r="Z26" s="13">
        <f t="shared" si="13"/>
        <v>2.3340926786704652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113.7906</v>
      </c>
      <c r="AF26" s="13">
        <f>VLOOKUP(A:A,[1]TDSheet!$A:$AF,32,0)</f>
        <v>114.17819999999999</v>
      </c>
      <c r="AG26" s="13">
        <f>VLOOKUP(A:A,[1]TDSheet!$A:$AG,33,0)</f>
        <v>108.58160000000001</v>
      </c>
      <c r="AH26" s="13">
        <f>VLOOKUP(A:A,[3]TDSheet!$A:$D,4,0)</f>
        <v>104.352</v>
      </c>
      <c r="AI26" s="13">
        <f>VLOOKUP(A:A,[1]TDSheet!$A:$AI,35,0)</f>
        <v>0</v>
      </c>
      <c r="AJ26" s="13">
        <f t="shared" si="14"/>
        <v>0</v>
      </c>
      <c r="AK26" s="13"/>
      <c r="AL26" s="13"/>
    </row>
    <row r="27" spans="1:38" s="1" customFormat="1" ht="11.1" customHeight="1" outlineLevel="1" x14ac:dyDescent="0.2">
      <c r="A27" s="7" t="s">
        <v>30</v>
      </c>
      <c r="B27" s="7" t="s">
        <v>8</v>
      </c>
      <c r="C27" s="8">
        <v>149.006</v>
      </c>
      <c r="D27" s="8">
        <v>161.952</v>
      </c>
      <c r="E27" s="8">
        <v>162.501</v>
      </c>
      <c r="F27" s="8">
        <v>143.23400000000001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159.72499999999999</v>
      </c>
      <c r="K27" s="13">
        <f t="shared" si="10"/>
        <v>2.7760000000000105</v>
      </c>
      <c r="L27" s="13">
        <f>VLOOKUP(A:A,[1]TDSheet!$A:$L,12,0)</f>
        <v>50</v>
      </c>
      <c r="M27" s="13">
        <f>VLOOKUP(A:A,[1]TDSheet!$A:$M,13,0)</f>
        <v>50</v>
      </c>
      <c r="N27" s="13">
        <f>VLOOKUP(A:A,[1]TDSheet!$A:$V,22,0)</f>
        <v>0</v>
      </c>
      <c r="O27" s="13">
        <f>VLOOKUP(A:A,[1]TDSheet!$A:$X,24,0)</f>
        <v>20</v>
      </c>
      <c r="P27" s="13"/>
      <c r="Q27" s="13"/>
      <c r="R27" s="13"/>
      <c r="S27" s="13"/>
      <c r="T27" s="13"/>
      <c r="U27" s="13"/>
      <c r="V27" s="13"/>
      <c r="W27" s="13">
        <f t="shared" si="11"/>
        <v>32.5002</v>
      </c>
      <c r="X27" s="15"/>
      <c r="Y27" s="16">
        <f t="shared" si="12"/>
        <v>8.0994578494901575</v>
      </c>
      <c r="Z27" s="13">
        <f t="shared" si="13"/>
        <v>4.4071728789361302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47.7166</v>
      </c>
      <c r="AF27" s="13">
        <f>VLOOKUP(A:A,[1]TDSheet!$A:$AF,32,0)</f>
        <v>39.4818</v>
      </c>
      <c r="AG27" s="13">
        <f>VLOOKUP(A:A,[1]TDSheet!$A:$AG,33,0)</f>
        <v>36.874600000000001</v>
      </c>
      <c r="AH27" s="13">
        <f>VLOOKUP(A:A,[3]TDSheet!$A:$D,4,0)</f>
        <v>33.235999999999997</v>
      </c>
      <c r="AI27" s="13">
        <f>VLOOKUP(A:A,[1]TDSheet!$A:$AI,35,0)</f>
        <v>0</v>
      </c>
      <c r="AJ27" s="13">
        <f t="shared" si="14"/>
        <v>0</v>
      </c>
      <c r="AK27" s="13"/>
      <c r="AL27" s="13"/>
    </row>
    <row r="28" spans="1:38" s="1" customFormat="1" ht="21.95" customHeight="1" outlineLevel="1" x14ac:dyDescent="0.2">
      <c r="A28" s="7" t="s">
        <v>31</v>
      </c>
      <c r="B28" s="7" t="s">
        <v>8</v>
      </c>
      <c r="C28" s="8">
        <v>128.19499999999999</v>
      </c>
      <c r="D28" s="8">
        <v>152.684</v>
      </c>
      <c r="E28" s="8">
        <v>158.19</v>
      </c>
      <c r="F28" s="8">
        <v>112.913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159.136</v>
      </c>
      <c r="K28" s="13">
        <f t="shared" si="10"/>
        <v>-0.94599999999999795</v>
      </c>
      <c r="L28" s="13">
        <f>VLOOKUP(A:A,[1]TDSheet!$A:$L,12,0)</f>
        <v>90</v>
      </c>
      <c r="M28" s="13">
        <f>VLOOKUP(A:A,[1]TDSheet!$A:$M,13,0)</f>
        <v>50</v>
      </c>
      <c r="N28" s="13">
        <f>VLOOKUP(A:A,[1]TDSheet!$A:$V,22,0)</f>
        <v>0</v>
      </c>
      <c r="O28" s="13">
        <f>VLOOKUP(A:A,[1]TDSheet!$A:$X,24,0)</f>
        <v>30</v>
      </c>
      <c r="P28" s="13"/>
      <c r="Q28" s="13"/>
      <c r="R28" s="13"/>
      <c r="S28" s="13"/>
      <c r="T28" s="13"/>
      <c r="U28" s="13"/>
      <c r="V28" s="13"/>
      <c r="W28" s="13">
        <f t="shared" si="11"/>
        <v>31.637999999999998</v>
      </c>
      <c r="X28" s="15"/>
      <c r="Y28" s="16">
        <f t="shared" si="12"/>
        <v>8.942189771793414</v>
      </c>
      <c r="Z28" s="13">
        <f t="shared" si="13"/>
        <v>3.568904481952083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37.3384</v>
      </c>
      <c r="AF28" s="13">
        <f>VLOOKUP(A:A,[1]TDSheet!$A:$AF,32,0)</f>
        <v>34.625399999999999</v>
      </c>
      <c r="AG28" s="13">
        <f>VLOOKUP(A:A,[1]TDSheet!$A:$AG,33,0)</f>
        <v>36.417200000000001</v>
      </c>
      <c r="AH28" s="13">
        <f>VLOOKUP(A:A,[3]TDSheet!$A:$D,4,0)</f>
        <v>33.46</v>
      </c>
      <c r="AI28" s="13">
        <f>VLOOKUP(A:A,[1]TDSheet!$A:$AI,35,0)</f>
        <v>0</v>
      </c>
      <c r="AJ28" s="13">
        <f t="shared" si="14"/>
        <v>0</v>
      </c>
      <c r="AK28" s="13"/>
      <c r="AL28" s="13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320.39400000000001</v>
      </c>
      <c r="D29" s="8">
        <v>404.03899999999999</v>
      </c>
      <c r="E29" s="8">
        <v>397.04199999999997</v>
      </c>
      <c r="F29" s="8">
        <v>318.65899999999999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384.72399999999999</v>
      </c>
      <c r="K29" s="13">
        <f t="shared" si="10"/>
        <v>12.317999999999984</v>
      </c>
      <c r="L29" s="13">
        <f>VLOOKUP(A:A,[1]TDSheet!$A:$L,12,0)</f>
        <v>160</v>
      </c>
      <c r="M29" s="13">
        <f>VLOOKUP(A:A,[1]TDSheet!$A:$M,13,0)</f>
        <v>120</v>
      </c>
      <c r="N29" s="13">
        <f>VLOOKUP(A:A,[1]TDSheet!$A:$V,22,0)</f>
        <v>0</v>
      </c>
      <c r="O29" s="13">
        <f>VLOOKUP(A:A,[1]TDSheet!$A:$X,24,0)</f>
        <v>80</v>
      </c>
      <c r="P29" s="13"/>
      <c r="Q29" s="13"/>
      <c r="R29" s="13"/>
      <c r="S29" s="13"/>
      <c r="T29" s="13"/>
      <c r="U29" s="13"/>
      <c r="V29" s="13"/>
      <c r="W29" s="13">
        <f t="shared" si="11"/>
        <v>79.4084</v>
      </c>
      <c r="X29" s="15"/>
      <c r="Y29" s="16">
        <f t="shared" si="12"/>
        <v>8.5464384120571619</v>
      </c>
      <c r="Z29" s="13">
        <f t="shared" si="13"/>
        <v>4.01291299157268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104.69000000000001</v>
      </c>
      <c r="AF29" s="13">
        <f>VLOOKUP(A:A,[1]TDSheet!$A:$AF,32,0)</f>
        <v>84.138000000000005</v>
      </c>
      <c r="AG29" s="13">
        <f>VLOOKUP(A:A,[1]TDSheet!$A:$AG,33,0)</f>
        <v>91.228200000000001</v>
      </c>
      <c r="AH29" s="13">
        <f>VLOOKUP(A:A,[3]TDSheet!$A:$D,4,0)</f>
        <v>79.682000000000002</v>
      </c>
      <c r="AI29" s="13">
        <f>VLOOKUP(A:A,[1]TDSheet!$A:$AI,35,0)</f>
        <v>0</v>
      </c>
      <c r="AJ29" s="13">
        <f t="shared" si="14"/>
        <v>0</v>
      </c>
      <c r="AK29" s="13"/>
      <c r="AL29" s="13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106.477</v>
      </c>
      <c r="D30" s="8">
        <v>522.91399999999999</v>
      </c>
      <c r="E30" s="8">
        <v>96.415000000000006</v>
      </c>
      <c r="F30" s="8">
        <v>63.597999999999999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99.882000000000005</v>
      </c>
      <c r="K30" s="13">
        <f t="shared" si="10"/>
        <v>-3.4669999999999987</v>
      </c>
      <c r="L30" s="13">
        <f>VLOOKUP(A:A,[1]TDSheet!$A:$L,12,0)</f>
        <v>30</v>
      </c>
      <c r="M30" s="13">
        <f>VLOOKUP(A:A,[1]TDSheet!$A:$M,13,0)</f>
        <v>20</v>
      </c>
      <c r="N30" s="13">
        <f>VLOOKUP(A:A,[1]TDSheet!$A:$V,22,0)</f>
        <v>10</v>
      </c>
      <c r="O30" s="13">
        <f>VLOOKUP(A:A,[1]TDSheet!$A:$X,24,0)</f>
        <v>10</v>
      </c>
      <c r="P30" s="13"/>
      <c r="Q30" s="13"/>
      <c r="R30" s="13"/>
      <c r="S30" s="13"/>
      <c r="T30" s="13"/>
      <c r="U30" s="13"/>
      <c r="V30" s="13"/>
      <c r="W30" s="13">
        <f t="shared" si="11"/>
        <v>19.283000000000001</v>
      </c>
      <c r="X30" s="15"/>
      <c r="Y30" s="16">
        <f t="shared" si="12"/>
        <v>6.9282787947933411</v>
      </c>
      <c r="Z30" s="13">
        <f t="shared" si="13"/>
        <v>3.2981382564953585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26.906799999999997</v>
      </c>
      <c r="AF30" s="13">
        <f>VLOOKUP(A:A,[1]TDSheet!$A:$AF,32,0)</f>
        <v>27.638799999999996</v>
      </c>
      <c r="AG30" s="13">
        <f>VLOOKUP(A:A,[1]TDSheet!$A:$AG,33,0)</f>
        <v>25.5002</v>
      </c>
      <c r="AH30" s="13">
        <f>VLOOKUP(A:A,[3]TDSheet!$A:$D,4,0)</f>
        <v>19.361000000000001</v>
      </c>
      <c r="AI30" s="13">
        <f>VLOOKUP(A:A,[1]TDSheet!$A:$AI,35,0)</f>
        <v>0</v>
      </c>
      <c r="AJ30" s="13">
        <f t="shared" si="14"/>
        <v>0</v>
      </c>
      <c r="AK30" s="13"/>
      <c r="AL30" s="13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78.763999999999996</v>
      </c>
      <c r="D31" s="8">
        <v>130.536</v>
      </c>
      <c r="E31" s="8">
        <v>108.06399999999999</v>
      </c>
      <c r="F31" s="8">
        <v>2.9359999999999999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123.76300000000001</v>
      </c>
      <c r="K31" s="13">
        <f t="shared" si="10"/>
        <v>-15.699000000000012</v>
      </c>
      <c r="L31" s="13">
        <f>VLOOKUP(A:A,[1]TDSheet!$A:$L,12,0)</f>
        <v>20</v>
      </c>
      <c r="M31" s="13">
        <f>VLOOKUP(A:A,[1]TDSheet!$A:$M,13,0)</f>
        <v>20</v>
      </c>
      <c r="N31" s="13">
        <f>VLOOKUP(A:A,[1]TDSheet!$A:$V,22,0)</f>
        <v>30</v>
      </c>
      <c r="O31" s="13">
        <f>VLOOKUP(A:A,[1]TDSheet!$A:$X,24,0)</f>
        <v>30</v>
      </c>
      <c r="P31" s="13"/>
      <c r="Q31" s="13"/>
      <c r="R31" s="13"/>
      <c r="S31" s="13"/>
      <c r="T31" s="13"/>
      <c r="U31" s="13"/>
      <c r="V31" s="13"/>
      <c r="W31" s="13">
        <f t="shared" si="11"/>
        <v>21.6128</v>
      </c>
      <c r="X31" s="15">
        <v>30</v>
      </c>
      <c r="Y31" s="16">
        <f t="shared" si="12"/>
        <v>6.1507995262066926</v>
      </c>
      <c r="Z31" s="13">
        <f t="shared" si="13"/>
        <v>0.13584542493337282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23.135400000000001</v>
      </c>
      <c r="AF31" s="13">
        <f>VLOOKUP(A:A,[1]TDSheet!$A:$AF,32,0)</f>
        <v>27.1676</v>
      </c>
      <c r="AG31" s="13">
        <f>VLOOKUP(A:A,[1]TDSheet!$A:$AG,33,0)</f>
        <v>15.894200000000001</v>
      </c>
      <c r="AH31" s="13">
        <f>VLOOKUP(A:A,[3]TDSheet!$A:$D,4,0)</f>
        <v>16.32</v>
      </c>
      <c r="AI31" s="13" t="str">
        <f>VLOOKUP(A:A,[1]TDSheet!$A:$AI,35,0)</f>
        <v>увел</v>
      </c>
      <c r="AJ31" s="13">
        <f t="shared" si="14"/>
        <v>30</v>
      </c>
      <c r="AK31" s="13"/>
      <c r="AL31" s="13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529.01400000000001</v>
      </c>
      <c r="D32" s="8">
        <v>1003.687</v>
      </c>
      <c r="E32" s="8">
        <v>957.74300000000005</v>
      </c>
      <c r="F32" s="8">
        <v>541.01800000000003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991.28</v>
      </c>
      <c r="K32" s="13">
        <f t="shared" si="10"/>
        <v>-33.536999999999921</v>
      </c>
      <c r="L32" s="13">
        <f>VLOOKUP(A:A,[1]TDSheet!$A:$L,12,0)</f>
        <v>300</v>
      </c>
      <c r="M32" s="13">
        <f>VLOOKUP(A:A,[1]TDSheet!$A:$M,13,0)</f>
        <v>200</v>
      </c>
      <c r="N32" s="13">
        <f>VLOOKUP(A:A,[1]TDSheet!$A:$V,22,0)</f>
        <v>100</v>
      </c>
      <c r="O32" s="13">
        <f>VLOOKUP(A:A,[1]TDSheet!$A:$X,24,0)</f>
        <v>200</v>
      </c>
      <c r="P32" s="13"/>
      <c r="Q32" s="13"/>
      <c r="R32" s="13"/>
      <c r="S32" s="13"/>
      <c r="T32" s="13"/>
      <c r="U32" s="13"/>
      <c r="V32" s="13"/>
      <c r="W32" s="13">
        <f t="shared" si="11"/>
        <v>191.54860000000002</v>
      </c>
      <c r="X32" s="15"/>
      <c r="Y32" s="16">
        <f t="shared" si="12"/>
        <v>7.000928223959872</v>
      </c>
      <c r="Z32" s="13">
        <f t="shared" si="13"/>
        <v>2.8244424652542488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223.13820000000001</v>
      </c>
      <c r="AF32" s="13">
        <f>VLOOKUP(A:A,[1]TDSheet!$A:$AF,32,0)</f>
        <v>196.8886</v>
      </c>
      <c r="AG32" s="13">
        <f>VLOOKUP(A:A,[1]TDSheet!$A:$AG,33,0)</f>
        <v>197.6454</v>
      </c>
      <c r="AH32" s="13">
        <f>VLOOKUP(A:A,[3]TDSheet!$A:$D,4,0)</f>
        <v>130.79599999999999</v>
      </c>
      <c r="AI32" s="13">
        <f>VLOOKUP(A:A,[1]TDSheet!$A:$AI,35,0)</f>
        <v>0</v>
      </c>
      <c r="AJ32" s="13">
        <f t="shared" si="14"/>
        <v>0</v>
      </c>
      <c r="AK32" s="13"/>
      <c r="AL32" s="13"/>
    </row>
    <row r="33" spans="1:38" s="1" customFormat="1" ht="21.95" customHeight="1" outlineLevel="1" x14ac:dyDescent="0.2">
      <c r="A33" s="7" t="s">
        <v>36</v>
      </c>
      <c r="B33" s="7" t="s">
        <v>8</v>
      </c>
      <c r="C33" s="8">
        <v>32.323999999999998</v>
      </c>
      <c r="D33" s="8">
        <v>122.79600000000001</v>
      </c>
      <c r="E33" s="8">
        <v>50.343000000000004</v>
      </c>
      <c r="F33" s="8">
        <v>99.055999999999997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70.114999999999995</v>
      </c>
      <c r="K33" s="13">
        <f t="shared" si="10"/>
        <v>-19.771999999999991</v>
      </c>
      <c r="L33" s="13">
        <f>VLOOKUP(A:A,[1]TDSheet!$A:$L,12,0)</f>
        <v>0</v>
      </c>
      <c r="M33" s="13">
        <f>VLOOKUP(A:A,[1]TDSheet!$A:$M,13,0)</f>
        <v>30</v>
      </c>
      <c r="N33" s="13">
        <f>VLOOKUP(A:A,[1]TDSheet!$A:$V,22,0)</f>
        <v>0</v>
      </c>
      <c r="O33" s="13">
        <f>VLOOKUP(A:A,[1]TDSheet!$A:$X,24,0)</f>
        <v>0</v>
      </c>
      <c r="P33" s="13"/>
      <c r="Q33" s="13"/>
      <c r="R33" s="13"/>
      <c r="S33" s="13"/>
      <c r="T33" s="13"/>
      <c r="U33" s="13"/>
      <c r="V33" s="13"/>
      <c r="W33" s="13">
        <f t="shared" si="11"/>
        <v>10.0686</v>
      </c>
      <c r="X33" s="15"/>
      <c r="Y33" s="16">
        <f t="shared" si="12"/>
        <v>12.817670778459764</v>
      </c>
      <c r="Z33" s="13">
        <f t="shared" si="13"/>
        <v>9.8381105615477811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8.6257999999999999</v>
      </c>
      <c r="AF33" s="13">
        <f>VLOOKUP(A:A,[1]TDSheet!$A:$AF,32,0)</f>
        <v>10.2348</v>
      </c>
      <c r="AG33" s="13">
        <f>VLOOKUP(A:A,[1]TDSheet!$A:$AG,33,0)</f>
        <v>15.1106</v>
      </c>
      <c r="AH33" s="13">
        <f>VLOOKUP(A:A,[3]TDSheet!$A:$D,4,0)</f>
        <v>5.532</v>
      </c>
      <c r="AI33" s="13">
        <f>VLOOKUP(A:A,[1]TDSheet!$A:$AI,35,0)</f>
        <v>0</v>
      </c>
      <c r="AJ33" s="13">
        <f t="shared" si="14"/>
        <v>0</v>
      </c>
      <c r="AK33" s="13"/>
      <c r="AL33" s="13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85.105999999999995</v>
      </c>
      <c r="D34" s="8">
        <v>60.530999999999999</v>
      </c>
      <c r="E34" s="8">
        <v>104.77</v>
      </c>
      <c r="F34" s="8">
        <v>34.372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139.4</v>
      </c>
      <c r="K34" s="13">
        <f t="shared" si="10"/>
        <v>-34.63000000000001</v>
      </c>
      <c r="L34" s="13">
        <f>VLOOKUP(A:A,[1]TDSheet!$A:$L,12,0)</f>
        <v>80</v>
      </c>
      <c r="M34" s="13">
        <f>VLOOKUP(A:A,[1]TDSheet!$A:$M,13,0)</f>
        <v>40</v>
      </c>
      <c r="N34" s="13">
        <f>VLOOKUP(A:A,[1]TDSheet!$A:$V,22,0)</f>
        <v>0</v>
      </c>
      <c r="O34" s="13">
        <f>VLOOKUP(A:A,[1]TDSheet!$A:$X,24,0)</f>
        <v>30</v>
      </c>
      <c r="P34" s="13"/>
      <c r="Q34" s="13"/>
      <c r="R34" s="13"/>
      <c r="S34" s="13"/>
      <c r="T34" s="13"/>
      <c r="U34" s="13"/>
      <c r="V34" s="13"/>
      <c r="W34" s="13">
        <f t="shared" si="11"/>
        <v>20.954000000000001</v>
      </c>
      <c r="X34" s="15"/>
      <c r="Y34" s="16">
        <f t="shared" si="12"/>
        <v>8.7988928128281003</v>
      </c>
      <c r="Z34" s="13">
        <f t="shared" si="13"/>
        <v>1.640355063472368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19.5198</v>
      </c>
      <c r="AF34" s="13">
        <f>VLOOKUP(A:A,[1]TDSheet!$A:$AF,32,0)</f>
        <v>19.4924</v>
      </c>
      <c r="AG34" s="13">
        <f>VLOOKUP(A:A,[1]TDSheet!$A:$AG,33,0)</f>
        <v>21.780799999999999</v>
      </c>
      <c r="AH34" s="13">
        <f>VLOOKUP(A:A,[3]TDSheet!$A:$D,4,0)</f>
        <v>16.887</v>
      </c>
      <c r="AI34" s="13">
        <f>VLOOKUP(A:A,[1]TDSheet!$A:$AI,35,0)</f>
        <v>0</v>
      </c>
      <c r="AJ34" s="13">
        <f t="shared" si="14"/>
        <v>0</v>
      </c>
      <c r="AK34" s="13"/>
      <c r="AL34" s="13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98.027000000000001</v>
      </c>
      <c r="D35" s="8">
        <v>54.921999999999997</v>
      </c>
      <c r="E35" s="8">
        <v>51.11</v>
      </c>
      <c r="F35" s="8">
        <v>99.149000000000001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125.669</v>
      </c>
      <c r="K35" s="13">
        <f t="shared" si="10"/>
        <v>-74.558999999999997</v>
      </c>
      <c r="L35" s="13">
        <f>VLOOKUP(A:A,[1]TDSheet!$A:$L,12,0)</f>
        <v>0</v>
      </c>
      <c r="M35" s="13">
        <f>VLOOKUP(A:A,[1]TDSheet!$A:$M,13,0)</f>
        <v>10</v>
      </c>
      <c r="N35" s="13">
        <f>VLOOKUP(A:A,[1]TDSheet!$A:$V,22,0)</f>
        <v>0</v>
      </c>
      <c r="O35" s="13">
        <f>VLOOKUP(A:A,[1]TDSheet!$A:$X,24,0)</f>
        <v>0</v>
      </c>
      <c r="P35" s="13"/>
      <c r="Q35" s="13"/>
      <c r="R35" s="13"/>
      <c r="S35" s="13"/>
      <c r="T35" s="13"/>
      <c r="U35" s="13"/>
      <c r="V35" s="13"/>
      <c r="W35" s="13">
        <f t="shared" si="11"/>
        <v>10.222</v>
      </c>
      <c r="X35" s="15"/>
      <c r="Y35" s="16">
        <f t="shared" si="12"/>
        <v>10.677851692428098</v>
      </c>
      <c r="Z35" s="13">
        <f t="shared" si="13"/>
        <v>9.6995695558599113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14.315000000000001</v>
      </c>
      <c r="AF35" s="13">
        <f>VLOOKUP(A:A,[1]TDSheet!$A:$AF,32,0)</f>
        <v>11.029</v>
      </c>
      <c r="AG35" s="13">
        <f>VLOOKUP(A:A,[1]TDSheet!$A:$AG,33,0)</f>
        <v>13.180199999999999</v>
      </c>
      <c r="AH35" s="13">
        <f>VLOOKUP(A:A,[3]TDSheet!$A:$D,4,0)</f>
        <v>5.38</v>
      </c>
      <c r="AI35" s="13" t="str">
        <f>VLOOKUP(A:A,[1]TDSheet!$A:$AI,35,0)</f>
        <v>склад</v>
      </c>
      <c r="AJ35" s="13">
        <f t="shared" si="14"/>
        <v>0</v>
      </c>
      <c r="AK35" s="13"/>
      <c r="AL35" s="13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29.866</v>
      </c>
      <c r="D36" s="8">
        <v>22.35</v>
      </c>
      <c r="E36" s="8">
        <v>20.803000000000001</v>
      </c>
      <c r="F36" s="8">
        <v>30.507000000000001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45.3</v>
      </c>
      <c r="K36" s="13">
        <f t="shared" si="10"/>
        <v>-24.496999999999996</v>
      </c>
      <c r="L36" s="13">
        <f>VLOOKUP(A:A,[1]TDSheet!$A:$L,12,0)</f>
        <v>0</v>
      </c>
      <c r="M36" s="13">
        <f>VLOOKUP(A:A,[1]TDSheet!$A:$M,13,0)</f>
        <v>10</v>
      </c>
      <c r="N36" s="13">
        <f>VLOOKUP(A:A,[1]TDSheet!$A:$V,22,0)</f>
        <v>0</v>
      </c>
      <c r="O36" s="13">
        <f>VLOOKUP(A:A,[1]TDSheet!$A:$X,24,0)</f>
        <v>0</v>
      </c>
      <c r="P36" s="13"/>
      <c r="Q36" s="13"/>
      <c r="R36" s="13"/>
      <c r="S36" s="13"/>
      <c r="T36" s="13"/>
      <c r="U36" s="13"/>
      <c r="V36" s="13"/>
      <c r="W36" s="13">
        <f t="shared" si="11"/>
        <v>4.1606000000000005</v>
      </c>
      <c r="X36" s="15"/>
      <c r="Y36" s="16">
        <f t="shared" si="12"/>
        <v>9.7358554054703657</v>
      </c>
      <c r="Z36" s="13">
        <f t="shared" si="13"/>
        <v>7.3323559102052585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8.2938000000000009</v>
      </c>
      <c r="AF36" s="13">
        <f>VLOOKUP(A:A,[1]TDSheet!$A:$AF,32,0)</f>
        <v>7.0842000000000001</v>
      </c>
      <c r="AG36" s="13">
        <f>VLOOKUP(A:A,[1]TDSheet!$A:$AG,33,0)</f>
        <v>5.2548000000000004</v>
      </c>
      <c r="AH36" s="13">
        <f>VLOOKUP(A:A,[3]TDSheet!$A:$D,4,0)</f>
        <v>2.718</v>
      </c>
      <c r="AI36" s="13">
        <f>VLOOKUP(A:A,[1]TDSheet!$A:$AI,35,0)</f>
        <v>0</v>
      </c>
      <c r="AJ36" s="13">
        <f t="shared" si="14"/>
        <v>0</v>
      </c>
      <c r="AK36" s="13"/>
      <c r="AL36" s="13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24.280999999999999</v>
      </c>
      <c r="D37" s="8">
        <v>1.4359999999999999</v>
      </c>
      <c r="E37" s="8">
        <v>11.16</v>
      </c>
      <c r="F37" s="8">
        <v>10.242000000000001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51.65</v>
      </c>
      <c r="K37" s="13">
        <f t="shared" si="10"/>
        <v>-40.489999999999995</v>
      </c>
      <c r="L37" s="13">
        <f>VLOOKUP(A:A,[1]TDSheet!$A:$L,12,0)</f>
        <v>30</v>
      </c>
      <c r="M37" s="13">
        <f>VLOOKUP(A:A,[1]TDSheet!$A:$M,13,0)</f>
        <v>20</v>
      </c>
      <c r="N37" s="13">
        <f>VLOOKUP(A:A,[1]TDSheet!$A:$V,22,0)</f>
        <v>0</v>
      </c>
      <c r="O37" s="13">
        <f>VLOOKUP(A:A,[1]TDSheet!$A:$X,24,0)</f>
        <v>0</v>
      </c>
      <c r="P37" s="13"/>
      <c r="Q37" s="13"/>
      <c r="R37" s="13"/>
      <c r="S37" s="13"/>
      <c r="T37" s="13"/>
      <c r="U37" s="13"/>
      <c r="V37" s="13"/>
      <c r="W37" s="13">
        <f t="shared" si="11"/>
        <v>2.2320000000000002</v>
      </c>
      <c r="X37" s="15"/>
      <c r="Y37" s="16">
        <f t="shared" si="12"/>
        <v>26.990143369175627</v>
      </c>
      <c r="Z37" s="13">
        <f t="shared" si="13"/>
        <v>4.588709677419355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9.4754000000000005</v>
      </c>
      <c r="AF37" s="13">
        <f>VLOOKUP(A:A,[1]TDSheet!$A:$AF,32,0)</f>
        <v>9.1864000000000008</v>
      </c>
      <c r="AG37" s="13">
        <f>VLOOKUP(A:A,[1]TDSheet!$A:$AG,33,0)</f>
        <v>6.3945999999999996</v>
      </c>
      <c r="AH37" s="13">
        <f>VLOOKUP(A:A,[3]TDSheet!$A:$D,4,0)</f>
        <v>1.4359999999999999</v>
      </c>
      <c r="AI37" s="13" t="str">
        <f>VLOOKUP(A:A,[1]TDSheet!$A:$AI,35,0)</f>
        <v>склад</v>
      </c>
      <c r="AJ37" s="13">
        <f t="shared" si="14"/>
        <v>0</v>
      </c>
      <c r="AK37" s="13"/>
      <c r="AL37" s="13"/>
    </row>
    <row r="38" spans="1:38" s="1" customFormat="1" ht="21.95" customHeight="1" outlineLevel="1" x14ac:dyDescent="0.2">
      <c r="A38" s="7" t="s">
        <v>41</v>
      </c>
      <c r="B38" s="7" t="s">
        <v>8</v>
      </c>
      <c r="C38" s="8">
        <v>62.66</v>
      </c>
      <c r="D38" s="8">
        <v>18.933</v>
      </c>
      <c r="E38" s="8">
        <v>33.67</v>
      </c>
      <c r="F38" s="8">
        <v>41.738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62.505000000000003</v>
      </c>
      <c r="K38" s="13">
        <f t="shared" si="10"/>
        <v>-28.835000000000001</v>
      </c>
      <c r="L38" s="13">
        <f>VLOOKUP(A:A,[1]TDSheet!$A:$L,12,0)</f>
        <v>10</v>
      </c>
      <c r="M38" s="13">
        <f>VLOOKUP(A:A,[1]TDSheet!$A:$M,13,0)</f>
        <v>0</v>
      </c>
      <c r="N38" s="13">
        <f>VLOOKUP(A:A,[1]TDSheet!$A:$V,22,0)</f>
        <v>20</v>
      </c>
      <c r="O38" s="13">
        <f>VLOOKUP(A:A,[1]TDSheet!$A:$X,24,0)</f>
        <v>10</v>
      </c>
      <c r="P38" s="13"/>
      <c r="Q38" s="13"/>
      <c r="R38" s="13"/>
      <c r="S38" s="13"/>
      <c r="T38" s="13"/>
      <c r="U38" s="13"/>
      <c r="V38" s="13"/>
      <c r="W38" s="13">
        <f t="shared" si="11"/>
        <v>6.734</v>
      </c>
      <c r="X38" s="15"/>
      <c r="Y38" s="16">
        <f t="shared" si="12"/>
        <v>12.138105138105137</v>
      </c>
      <c r="Z38" s="13">
        <f t="shared" si="13"/>
        <v>6.1980991980991984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5.8235999999999999</v>
      </c>
      <c r="AF38" s="13">
        <f>VLOOKUP(A:A,[1]TDSheet!$A:$AF,32,0)</f>
        <v>9.2989999999999995</v>
      </c>
      <c r="AG38" s="13">
        <f>VLOOKUP(A:A,[1]TDSheet!$A:$AG,33,0)</f>
        <v>7.0609999999999999</v>
      </c>
      <c r="AH38" s="13">
        <f>VLOOKUP(A:A,[3]TDSheet!$A:$D,4,0)</f>
        <v>2.73</v>
      </c>
      <c r="AI38" s="13" t="str">
        <f>VLOOKUP(A:A,[1]TDSheet!$A:$AI,35,0)</f>
        <v>склад</v>
      </c>
      <c r="AJ38" s="13">
        <f t="shared" si="14"/>
        <v>0</v>
      </c>
      <c r="AK38" s="13"/>
      <c r="AL38" s="13"/>
    </row>
    <row r="39" spans="1:38" s="1" customFormat="1" ht="11.1" customHeight="1" outlineLevel="1" x14ac:dyDescent="0.2">
      <c r="A39" s="7" t="s">
        <v>42</v>
      </c>
      <c r="B39" s="7" t="s">
        <v>12</v>
      </c>
      <c r="C39" s="8">
        <v>1710</v>
      </c>
      <c r="D39" s="8">
        <v>1136</v>
      </c>
      <c r="E39" s="8">
        <v>908</v>
      </c>
      <c r="F39" s="8">
        <v>801</v>
      </c>
      <c r="G39" s="1" t="str">
        <f>VLOOKUP(A:A,[1]TDSheet!$A:$G,7,0)</f>
        <v>бнмарт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933</v>
      </c>
      <c r="K39" s="13">
        <f t="shared" si="10"/>
        <v>-25</v>
      </c>
      <c r="L39" s="13">
        <f>VLOOKUP(A:A,[1]TDSheet!$A:$L,12,0)</f>
        <v>300</v>
      </c>
      <c r="M39" s="13">
        <f>VLOOKUP(A:A,[1]TDSheet!$A:$M,13,0)</f>
        <v>300</v>
      </c>
      <c r="N39" s="13">
        <f>VLOOKUP(A:A,[1]TDSheet!$A:$V,22,0)</f>
        <v>500</v>
      </c>
      <c r="O39" s="13">
        <f>VLOOKUP(A:A,[1]TDSheet!$A:$X,24,0)</f>
        <v>800</v>
      </c>
      <c r="P39" s="13"/>
      <c r="Q39" s="13"/>
      <c r="R39" s="13"/>
      <c r="S39" s="13"/>
      <c r="T39" s="13"/>
      <c r="U39" s="13"/>
      <c r="V39" s="13"/>
      <c r="W39" s="13">
        <f t="shared" si="11"/>
        <v>181.6</v>
      </c>
      <c r="X39" s="15"/>
      <c r="Y39" s="16">
        <f t="shared" si="12"/>
        <v>14.873348017621145</v>
      </c>
      <c r="Z39" s="13">
        <f t="shared" si="13"/>
        <v>4.4107929515418505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267.60000000000002</v>
      </c>
      <c r="AF39" s="13">
        <f>VLOOKUP(A:A,[1]TDSheet!$A:$AF,32,0)</f>
        <v>194.2</v>
      </c>
      <c r="AG39" s="13">
        <f>VLOOKUP(A:A,[1]TDSheet!$A:$AG,33,0)</f>
        <v>177.4</v>
      </c>
      <c r="AH39" s="13">
        <f>VLOOKUP(A:A,[3]TDSheet!$A:$D,4,0)</f>
        <v>105</v>
      </c>
      <c r="AI39" s="13" t="str">
        <f>VLOOKUP(A:A,[1]TDSheet!$A:$AI,35,0)</f>
        <v>мартяб</v>
      </c>
      <c r="AJ39" s="13">
        <f t="shared" si="14"/>
        <v>0</v>
      </c>
      <c r="AK39" s="13"/>
      <c r="AL39" s="13"/>
    </row>
    <row r="40" spans="1:38" s="1" customFormat="1" ht="11.1" customHeight="1" outlineLevel="1" x14ac:dyDescent="0.2">
      <c r="A40" s="7" t="s">
        <v>43</v>
      </c>
      <c r="B40" s="7" t="s">
        <v>12</v>
      </c>
      <c r="C40" s="8">
        <v>1920</v>
      </c>
      <c r="D40" s="8">
        <v>3426</v>
      </c>
      <c r="E40" s="8">
        <v>3858</v>
      </c>
      <c r="F40" s="8">
        <v>1419</v>
      </c>
      <c r="G40" s="1">
        <f>VLOOKUP(A:A,[1]TDSheet!$A:$G,7,0)</f>
        <v>0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3934</v>
      </c>
      <c r="K40" s="13">
        <f t="shared" si="10"/>
        <v>-76</v>
      </c>
      <c r="L40" s="13">
        <f>VLOOKUP(A:A,[1]TDSheet!$A:$L,12,0)</f>
        <v>700</v>
      </c>
      <c r="M40" s="13">
        <f>VLOOKUP(A:A,[1]TDSheet!$A:$M,13,0)</f>
        <v>600</v>
      </c>
      <c r="N40" s="13">
        <f>VLOOKUP(A:A,[1]TDSheet!$A:$V,22,0)</f>
        <v>500</v>
      </c>
      <c r="O40" s="13">
        <f>VLOOKUP(A:A,[1]TDSheet!$A:$X,24,0)</f>
        <v>700</v>
      </c>
      <c r="P40" s="13"/>
      <c r="Q40" s="13"/>
      <c r="R40" s="13"/>
      <c r="S40" s="13"/>
      <c r="T40" s="13"/>
      <c r="U40" s="13"/>
      <c r="V40" s="13"/>
      <c r="W40" s="13">
        <f t="shared" si="11"/>
        <v>511.2</v>
      </c>
      <c r="X40" s="15">
        <v>200</v>
      </c>
      <c r="Y40" s="16">
        <f t="shared" si="12"/>
        <v>8.057511737089202</v>
      </c>
      <c r="Z40" s="13">
        <f t="shared" si="13"/>
        <v>2.7758215962441315</v>
      </c>
      <c r="AA40" s="13"/>
      <c r="AB40" s="13"/>
      <c r="AC40" s="13"/>
      <c r="AD40" s="13">
        <f>VLOOKUP(A:A,[1]TDSheet!$A:$AD,30,0)</f>
        <v>1302</v>
      </c>
      <c r="AE40" s="13">
        <f>VLOOKUP(A:A,[1]TDSheet!$A:$AE,31,0)</f>
        <v>578.4</v>
      </c>
      <c r="AF40" s="13">
        <f>VLOOKUP(A:A,[1]TDSheet!$A:$AF,32,0)</f>
        <v>520.6</v>
      </c>
      <c r="AG40" s="13">
        <f>VLOOKUP(A:A,[1]TDSheet!$A:$AG,33,0)</f>
        <v>494</v>
      </c>
      <c r="AH40" s="13">
        <f>VLOOKUP(A:A,[3]TDSheet!$A:$D,4,0)</f>
        <v>649</v>
      </c>
      <c r="AI40" s="13">
        <f>VLOOKUP(A:A,[1]TDSheet!$A:$AI,35,0)</f>
        <v>0</v>
      </c>
      <c r="AJ40" s="13">
        <f t="shared" si="14"/>
        <v>80</v>
      </c>
      <c r="AK40" s="13"/>
      <c r="AL40" s="13"/>
    </row>
    <row r="41" spans="1:38" s="1" customFormat="1" ht="11.1" customHeight="1" outlineLevel="1" x14ac:dyDescent="0.2">
      <c r="A41" s="7" t="s">
        <v>44</v>
      </c>
      <c r="B41" s="7" t="s">
        <v>12</v>
      </c>
      <c r="C41" s="8">
        <v>4082</v>
      </c>
      <c r="D41" s="8">
        <v>5505</v>
      </c>
      <c r="E41" s="8">
        <v>5946</v>
      </c>
      <c r="F41" s="8">
        <v>3569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6014</v>
      </c>
      <c r="K41" s="13">
        <f t="shared" si="10"/>
        <v>-68</v>
      </c>
      <c r="L41" s="13">
        <f>VLOOKUP(A:A,[1]TDSheet!$A:$L,12,0)</f>
        <v>700</v>
      </c>
      <c r="M41" s="13">
        <f>VLOOKUP(A:A,[1]TDSheet!$A:$M,13,0)</f>
        <v>700</v>
      </c>
      <c r="N41" s="13">
        <f>VLOOKUP(A:A,[1]TDSheet!$A:$V,22,0)</f>
        <v>1300</v>
      </c>
      <c r="O41" s="13">
        <f>VLOOKUP(A:A,[1]TDSheet!$A:$X,24,0)</f>
        <v>1200</v>
      </c>
      <c r="P41" s="13"/>
      <c r="Q41" s="13"/>
      <c r="R41" s="13"/>
      <c r="S41" s="13"/>
      <c r="T41" s="13"/>
      <c r="U41" s="13"/>
      <c r="V41" s="13"/>
      <c r="W41" s="13">
        <f t="shared" si="11"/>
        <v>865.2</v>
      </c>
      <c r="X41" s="15"/>
      <c r="Y41" s="16">
        <f t="shared" si="12"/>
        <v>8.632686084142394</v>
      </c>
      <c r="Z41" s="13">
        <f t="shared" si="13"/>
        <v>4.1250577901063332</v>
      </c>
      <c r="AA41" s="13"/>
      <c r="AB41" s="13"/>
      <c r="AC41" s="13"/>
      <c r="AD41" s="13">
        <f>VLOOKUP(A:A,[1]TDSheet!$A:$AD,30,0)</f>
        <v>1620</v>
      </c>
      <c r="AE41" s="13">
        <f>VLOOKUP(A:A,[1]TDSheet!$A:$AE,31,0)</f>
        <v>923</v>
      </c>
      <c r="AF41" s="13">
        <f>VLOOKUP(A:A,[1]TDSheet!$A:$AF,32,0)</f>
        <v>1013</v>
      </c>
      <c r="AG41" s="13">
        <f>VLOOKUP(A:A,[1]TDSheet!$A:$AG,33,0)</f>
        <v>948.2</v>
      </c>
      <c r="AH41" s="13">
        <f>VLOOKUP(A:A,[3]TDSheet!$A:$D,4,0)</f>
        <v>369</v>
      </c>
      <c r="AI41" s="13" t="str">
        <f>VLOOKUP(A:A,[1]TDSheet!$A:$AI,35,0)</f>
        <v>оконч</v>
      </c>
      <c r="AJ41" s="13">
        <f t="shared" si="14"/>
        <v>0</v>
      </c>
      <c r="AK41" s="13"/>
      <c r="AL41" s="13"/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281.98899999999998</v>
      </c>
      <c r="D42" s="8">
        <v>604.05499999999995</v>
      </c>
      <c r="E42" s="8">
        <v>504.726</v>
      </c>
      <c r="F42" s="8">
        <v>330.82799999999997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517.4</v>
      </c>
      <c r="K42" s="13">
        <f t="shared" si="10"/>
        <v>-12.673999999999978</v>
      </c>
      <c r="L42" s="13">
        <f>VLOOKUP(A:A,[1]TDSheet!$A:$L,12,0)</f>
        <v>220</v>
      </c>
      <c r="M42" s="13">
        <f>VLOOKUP(A:A,[1]TDSheet!$A:$M,13,0)</f>
        <v>120</v>
      </c>
      <c r="N42" s="13">
        <f>VLOOKUP(A:A,[1]TDSheet!$A:$V,22,0)</f>
        <v>50</v>
      </c>
      <c r="O42" s="13">
        <f>VLOOKUP(A:A,[1]TDSheet!$A:$X,24,0)</f>
        <v>150</v>
      </c>
      <c r="P42" s="13"/>
      <c r="Q42" s="13"/>
      <c r="R42" s="13"/>
      <c r="S42" s="13"/>
      <c r="T42" s="13"/>
      <c r="U42" s="13"/>
      <c r="V42" s="13"/>
      <c r="W42" s="13">
        <f t="shared" si="11"/>
        <v>100.9452</v>
      </c>
      <c r="X42" s="15"/>
      <c r="Y42" s="16">
        <f t="shared" si="12"/>
        <v>8.6267400530188656</v>
      </c>
      <c r="Z42" s="13">
        <f t="shared" si="13"/>
        <v>3.2773029326803056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110.4432</v>
      </c>
      <c r="AF42" s="13">
        <f>VLOOKUP(A:A,[1]TDSheet!$A:$AF,32,0)</f>
        <v>90.7714</v>
      </c>
      <c r="AG42" s="13">
        <f>VLOOKUP(A:A,[1]TDSheet!$A:$AG,33,0)</f>
        <v>109.0848</v>
      </c>
      <c r="AH42" s="13">
        <f>VLOOKUP(A:A,[3]TDSheet!$A:$D,4,0)</f>
        <v>70.918000000000006</v>
      </c>
      <c r="AI42" s="13">
        <f>VLOOKUP(A:A,[1]TDSheet!$A:$AI,35,0)</f>
        <v>0</v>
      </c>
      <c r="AJ42" s="13">
        <f t="shared" si="14"/>
        <v>0</v>
      </c>
      <c r="AK42" s="13"/>
      <c r="AL42" s="13"/>
    </row>
    <row r="43" spans="1:38" s="1" customFormat="1" ht="11.1" customHeight="1" outlineLevel="1" x14ac:dyDescent="0.2">
      <c r="A43" s="7" t="s">
        <v>46</v>
      </c>
      <c r="B43" s="7" t="s">
        <v>12</v>
      </c>
      <c r="C43" s="8">
        <v>2601</v>
      </c>
      <c r="D43" s="8">
        <v>23</v>
      </c>
      <c r="E43" s="8">
        <v>616</v>
      </c>
      <c r="F43" s="8">
        <v>1991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633</v>
      </c>
      <c r="K43" s="13">
        <f t="shared" si="10"/>
        <v>-17</v>
      </c>
      <c r="L43" s="13">
        <f>VLOOKUP(A:A,[1]TDSheet!$A:$L,12,0)</f>
        <v>0</v>
      </c>
      <c r="M43" s="13">
        <f>VLOOKUP(A:A,[1]TDSheet!$A:$M,13,0)</f>
        <v>0</v>
      </c>
      <c r="N43" s="13">
        <f>VLOOKUP(A:A,[1]TDSheet!$A:$V,22,0)</f>
        <v>0</v>
      </c>
      <c r="O43" s="13">
        <f>VLOOKUP(A:A,[1]TDSheet!$A:$X,24,0)</f>
        <v>0</v>
      </c>
      <c r="P43" s="13"/>
      <c r="Q43" s="13"/>
      <c r="R43" s="13"/>
      <c r="S43" s="13"/>
      <c r="T43" s="13"/>
      <c r="U43" s="13"/>
      <c r="V43" s="13"/>
      <c r="W43" s="13">
        <f t="shared" si="11"/>
        <v>123.2</v>
      </c>
      <c r="X43" s="15"/>
      <c r="Y43" s="16">
        <f t="shared" si="12"/>
        <v>16.160714285714285</v>
      </c>
      <c r="Z43" s="13">
        <f t="shared" si="13"/>
        <v>16.160714285714285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144.19999999999999</v>
      </c>
      <c r="AF43" s="13">
        <f>VLOOKUP(A:A,[1]TDSheet!$A:$AF,32,0)</f>
        <v>107.8</v>
      </c>
      <c r="AG43" s="13">
        <f>VLOOKUP(A:A,[1]TDSheet!$A:$AG,33,0)</f>
        <v>105.8</v>
      </c>
      <c r="AH43" s="13">
        <f>VLOOKUP(A:A,[3]TDSheet!$A:$D,4,0)</f>
        <v>119</v>
      </c>
      <c r="AI43" s="13">
        <f>VLOOKUP(A:A,[1]TDSheet!$A:$AI,35,0)</f>
        <v>0</v>
      </c>
      <c r="AJ43" s="13">
        <f t="shared" si="14"/>
        <v>0</v>
      </c>
      <c r="AK43" s="13"/>
      <c r="AL43" s="13"/>
    </row>
    <row r="44" spans="1:38" s="1" customFormat="1" ht="21.95" customHeight="1" outlineLevel="1" x14ac:dyDescent="0.2">
      <c r="A44" s="7" t="s">
        <v>47</v>
      </c>
      <c r="B44" s="7" t="s">
        <v>12</v>
      </c>
      <c r="C44" s="8">
        <v>706.46600000000001</v>
      </c>
      <c r="D44" s="8">
        <v>945</v>
      </c>
      <c r="E44" s="8">
        <v>981</v>
      </c>
      <c r="F44" s="8">
        <v>629.46600000000001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1038</v>
      </c>
      <c r="K44" s="13">
        <f t="shared" si="10"/>
        <v>-57</v>
      </c>
      <c r="L44" s="13">
        <f>VLOOKUP(A:A,[1]TDSheet!$A:$L,12,0)</f>
        <v>300</v>
      </c>
      <c r="M44" s="13">
        <f>VLOOKUP(A:A,[1]TDSheet!$A:$M,13,0)</f>
        <v>200</v>
      </c>
      <c r="N44" s="13">
        <f>VLOOKUP(A:A,[1]TDSheet!$A:$V,22,0)</f>
        <v>200</v>
      </c>
      <c r="O44" s="13">
        <f>VLOOKUP(A:A,[1]TDSheet!$A:$X,24,0)</f>
        <v>300</v>
      </c>
      <c r="P44" s="13"/>
      <c r="Q44" s="13"/>
      <c r="R44" s="13"/>
      <c r="S44" s="13"/>
      <c r="T44" s="13"/>
      <c r="U44" s="13"/>
      <c r="V44" s="13"/>
      <c r="W44" s="13">
        <f t="shared" si="11"/>
        <v>196.2</v>
      </c>
      <c r="X44" s="15"/>
      <c r="Y44" s="16">
        <f t="shared" si="12"/>
        <v>8.3051274209989803</v>
      </c>
      <c r="Z44" s="13">
        <f t="shared" si="13"/>
        <v>3.2082874617737005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231.8</v>
      </c>
      <c r="AF44" s="13">
        <f>VLOOKUP(A:A,[1]TDSheet!$A:$AF,32,0)</f>
        <v>213.2</v>
      </c>
      <c r="AG44" s="13">
        <f>VLOOKUP(A:A,[1]TDSheet!$A:$AG,33,0)</f>
        <v>201.8</v>
      </c>
      <c r="AH44" s="13">
        <f>VLOOKUP(A:A,[3]TDSheet!$A:$D,4,0)</f>
        <v>220</v>
      </c>
      <c r="AI44" s="13">
        <f>VLOOKUP(A:A,[1]TDSheet!$A:$AI,35,0)</f>
        <v>0</v>
      </c>
      <c r="AJ44" s="13">
        <f t="shared" si="14"/>
        <v>0</v>
      </c>
      <c r="AK44" s="13"/>
      <c r="AL44" s="13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187.245</v>
      </c>
      <c r="D45" s="8">
        <v>240.33600000000001</v>
      </c>
      <c r="E45" s="8">
        <v>256.07299999999998</v>
      </c>
      <c r="F45" s="8">
        <v>156.26499999999999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265.58699999999999</v>
      </c>
      <c r="K45" s="13">
        <f t="shared" si="10"/>
        <v>-9.51400000000001</v>
      </c>
      <c r="L45" s="13">
        <f>VLOOKUP(A:A,[1]TDSheet!$A:$L,12,0)</f>
        <v>150</v>
      </c>
      <c r="M45" s="13">
        <f>VLOOKUP(A:A,[1]TDSheet!$A:$M,13,0)</f>
        <v>60</v>
      </c>
      <c r="N45" s="13">
        <f>VLOOKUP(A:A,[1]TDSheet!$A:$V,22,0)</f>
        <v>20</v>
      </c>
      <c r="O45" s="13">
        <f>VLOOKUP(A:A,[1]TDSheet!$A:$X,24,0)</f>
        <v>70</v>
      </c>
      <c r="P45" s="13"/>
      <c r="Q45" s="13"/>
      <c r="R45" s="13"/>
      <c r="S45" s="13"/>
      <c r="T45" s="13"/>
      <c r="U45" s="13"/>
      <c r="V45" s="13"/>
      <c r="W45" s="13">
        <f t="shared" si="11"/>
        <v>51.214599999999997</v>
      </c>
      <c r="X45" s="15"/>
      <c r="Y45" s="16">
        <f t="shared" si="12"/>
        <v>8.9088853569099431</v>
      </c>
      <c r="Z45" s="13">
        <f t="shared" si="13"/>
        <v>3.051180717998383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57.785600000000002</v>
      </c>
      <c r="AF45" s="13">
        <f>VLOOKUP(A:A,[1]TDSheet!$A:$AF,32,0)</f>
        <v>49.640599999999999</v>
      </c>
      <c r="AG45" s="13">
        <f>VLOOKUP(A:A,[1]TDSheet!$A:$AG,33,0)</f>
        <v>57.969799999999999</v>
      </c>
      <c r="AH45" s="13">
        <f>VLOOKUP(A:A,[3]TDSheet!$A:$D,4,0)</f>
        <v>33.475999999999999</v>
      </c>
      <c r="AI45" s="13">
        <f>VLOOKUP(A:A,[1]TDSheet!$A:$AI,35,0)</f>
        <v>0</v>
      </c>
      <c r="AJ45" s="13">
        <f t="shared" si="14"/>
        <v>0</v>
      </c>
      <c r="AK45" s="13"/>
      <c r="AL45" s="13"/>
    </row>
    <row r="46" spans="1:38" s="1" customFormat="1" ht="11.1" customHeight="1" outlineLevel="1" x14ac:dyDescent="0.2">
      <c r="A46" s="7" t="s">
        <v>49</v>
      </c>
      <c r="B46" s="7" t="s">
        <v>12</v>
      </c>
      <c r="C46" s="8">
        <v>1078</v>
      </c>
      <c r="D46" s="8">
        <v>1349</v>
      </c>
      <c r="E46" s="8">
        <v>1301</v>
      </c>
      <c r="F46" s="8">
        <v>1074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1362</v>
      </c>
      <c r="K46" s="13">
        <f t="shared" si="10"/>
        <v>-61</v>
      </c>
      <c r="L46" s="13">
        <f>VLOOKUP(A:A,[1]TDSheet!$A:$L,12,0)</f>
        <v>300</v>
      </c>
      <c r="M46" s="13">
        <f>VLOOKUP(A:A,[1]TDSheet!$A:$M,13,0)</f>
        <v>300</v>
      </c>
      <c r="N46" s="13">
        <f>VLOOKUP(A:A,[1]TDSheet!$A:$V,22,0)</f>
        <v>0</v>
      </c>
      <c r="O46" s="13">
        <f>VLOOKUP(A:A,[1]TDSheet!$A:$X,24,0)</f>
        <v>200</v>
      </c>
      <c r="P46" s="13"/>
      <c r="Q46" s="13"/>
      <c r="R46" s="13"/>
      <c r="S46" s="13"/>
      <c r="T46" s="13"/>
      <c r="U46" s="13"/>
      <c r="V46" s="13"/>
      <c r="W46" s="13">
        <f t="shared" si="11"/>
        <v>260.2</v>
      </c>
      <c r="X46" s="15">
        <v>200</v>
      </c>
      <c r="Y46" s="16">
        <f t="shared" si="12"/>
        <v>7.9707916986933132</v>
      </c>
      <c r="Z46" s="13">
        <f t="shared" si="13"/>
        <v>4.1275941583397389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284</v>
      </c>
      <c r="AF46" s="13">
        <f>VLOOKUP(A:A,[1]TDSheet!$A:$AF,32,0)</f>
        <v>299.39999999999998</v>
      </c>
      <c r="AG46" s="13">
        <f>VLOOKUP(A:A,[1]TDSheet!$A:$AG,33,0)</f>
        <v>286.60000000000002</v>
      </c>
      <c r="AH46" s="13">
        <f>VLOOKUP(A:A,[3]TDSheet!$A:$D,4,0)</f>
        <v>345</v>
      </c>
      <c r="AI46" s="13">
        <f>VLOOKUP(A:A,[1]TDSheet!$A:$AI,35,0)</f>
        <v>0</v>
      </c>
      <c r="AJ46" s="13">
        <f t="shared" si="14"/>
        <v>80</v>
      </c>
      <c r="AK46" s="13"/>
      <c r="AL46" s="13"/>
    </row>
    <row r="47" spans="1:38" s="1" customFormat="1" ht="11.1" customHeight="1" outlineLevel="1" x14ac:dyDescent="0.2">
      <c r="A47" s="7" t="s">
        <v>50</v>
      </c>
      <c r="B47" s="7" t="s">
        <v>12</v>
      </c>
      <c r="C47" s="8">
        <v>1866</v>
      </c>
      <c r="D47" s="8">
        <v>4081</v>
      </c>
      <c r="E47" s="17">
        <v>2385</v>
      </c>
      <c r="F47" s="17">
        <v>1947</v>
      </c>
      <c r="G47" s="1" t="str">
        <f>VLOOKUP(A:A,[1]TDSheet!$A:$G,7,0)</f>
        <v>оконч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2038</v>
      </c>
      <c r="K47" s="13">
        <f t="shared" si="10"/>
        <v>347</v>
      </c>
      <c r="L47" s="13">
        <f>VLOOKUP(A:A,[1]TDSheet!$A:$L,12,0)</f>
        <v>500</v>
      </c>
      <c r="M47" s="13">
        <f>VLOOKUP(A:A,[1]TDSheet!$A:$M,13,0)</f>
        <v>500</v>
      </c>
      <c r="N47" s="13">
        <f>VLOOKUP(A:A,[1]TDSheet!$A:$V,22,0)</f>
        <v>0</v>
      </c>
      <c r="O47" s="13">
        <f>VLOOKUP(A:A,[1]TDSheet!$A:$X,24,0)</f>
        <v>300</v>
      </c>
      <c r="P47" s="13"/>
      <c r="Q47" s="13"/>
      <c r="R47" s="13"/>
      <c r="S47" s="13"/>
      <c r="T47" s="13"/>
      <c r="U47" s="13"/>
      <c r="V47" s="13"/>
      <c r="W47" s="13">
        <f t="shared" si="11"/>
        <v>477</v>
      </c>
      <c r="X47" s="15"/>
      <c r="Y47" s="16">
        <f t="shared" si="12"/>
        <v>6.8071278825995805</v>
      </c>
      <c r="Z47" s="13">
        <f t="shared" si="13"/>
        <v>4.0817610062893079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559.4</v>
      </c>
      <c r="AF47" s="13">
        <f>VLOOKUP(A:A,[1]TDSheet!$A:$AF,32,0)</f>
        <v>567.6</v>
      </c>
      <c r="AG47" s="13">
        <f>VLOOKUP(A:A,[1]TDSheet!$A:$AG,33,0)</f>
        <v>501</v>
      </c>
      <c r="AH47" s="13">
        <f>VLOOKUP(A:A,[3]TDSheet!$A:$D,4,0)</f>
        <v>338</v>
      </c>
      <c r="AI47" s="13">
        <f>VLOOKUP(A:A,[1]TDSheet!$A:$AI,35,0)</f>
        <v>0</v>
      </c>
      <c r="AJ47" s="13">
        <f t="shared" si="14"/>
        <v>0</v>
      </c>
      <c r="AK47" s="13"/>
      <c r="AL47" s="13"/>
    </row>
    <row r="48" spans="1:38" s="1" customFormat="1" ht="21.95" customHeight="1" outlineLevel="1" x14ac:dyDescent="0.2">
      <c r="A48" s="7" t="s">
        <v>51</v>
      </c>
      <c r="B48" s="7" t="s">
        <v>8</v>
      </c>
      <c r="C48" s="8">
        <v>114.197</v>
      </c>
      <c r="D48" s="8">
        <v>23.134</v>
      </c>
      <c r="E48" s="8">
        <v>96.578000000000003</v>
      </c>
      <c r="F48" s="8">
        <v>40.018000000000001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93.524000000000001</v>
      </c>
      <c r="K48" s="13">
        <f t="shared" si="10"/>
        <v>3.054000000000002</v>
      </c>
      <c r="L48" s="13">
        <f>VLOOKUP(A:A,[1]TDSheet!$A:$L,12,0)</f>
        <v>70</v>
      </c>
      <c r="M48" s="13">
        <f>VLOOKUP(A:A,[1]TDSheet!$A:$M,13,0)</f>
        <v>30</v>
      </c>
      <c r="N48" s="13">
        <f>VLOOKUP(A:A,[1]TDSheet!$A:$V,22,0)</f>
        <v>0</v>
      </c>
      <c r="O48" s="13">
        <f>VLOOKUP(A:A,[1]TDSheet!$A:$X,24,0)</f>
        <v>30</v>
      </c>
      <c r="P48" s="13"/>
      <c r="Q48" s="13"/>
      <c r="R48" s="13"/>
      <c r="S48" s="13"/>
      <c r="T48" s="13"/>
      <c r="U48" s="13"/>
      <c r="V48" s="13"/>
      <c r="W48" s="13">
        <f t="shared" si="11"/>
        <v>19.3156</v>
      </c>
      <c r="X48" s="15"/>
      <c r="Y48" s="16">
        <f t="shared" si="12"/>
        <v>8.8021081405703168</v>
      </c>
      <c r="Z48" s="13">
        <f t="shared" si="13"/>
        <v>2.0717968895607695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20.1188</v>
      </c>
      <c r="AF48" s="13">
        <f>VLOOKUP(A:A,[1]TDSheet!$A:$AF,32,0)</f>
        <v>17.628</v>
      </c>
      <c r="AG48" s="13">
        <f>VLOOKUP(A:A,[1]TDSheet!$A:$AG,33,0)</f>
        <v>20.6464</v>
      </c>
      <c r="AH48" s="13">
        <f>VLOOKUP(A:A,[3]TDSheet!$A:$D,4,0)</f>
        <v>8.0850000000000009</v>
      </c>
      <c r="AI48" s="13">
        <f>VLOOKUP(A:A,[1]TDSheet!$A:$AI,35,0)</f>
        <v>0</v>
      </c>
      <c r="AJ48" s="13">
        <f t="shared" si="14"/>
        <v>0</v>
      </c>
      <c r="AK48" s="13"/>
      <c r="AL48" s="13"/>
    </row>
    <row r="49" spans="1:38" s="1" customFormat="1" ht="21.95" customHeight="1" outlineLevel="1" x14ac:dyDescent="0.2">
      <c r="A49" s="7" t="s">
        <v>52</v>
      </c>
      <c r="B49" s="7" t="s">
        <v>8</v>
      </c>
      <c r="C49" s="8">
        <v>239.077</v>
      </c>
      <c r="D49" s="8">
        <v>202.816</v>
      </c>
      <c r="E49" s="8">
        <v>217.80799999999999</v>
      </c>
      <c r="F49" s="8">
        <v>213.85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226.21</v>
      </c>
      <c r="K49" s="13">
        <f t="shared" si="10"/>
        <v>-8.4020000000000152</v>
      </c>
      <c r="L49" s="13">
        <f>VLOOKUP(A:A,[1]TDSheet!$A:$L,12,0)</f>
        <v>120</v>
      </c>
      <c r="M49" s="13">
        <f>VLOOKUP(A:A,[1]TDSheet!$A:$M,13,0)</f>
        <v>50</v>
      </c>
      <c r="N49" s="13">
        <f>VLOOKUP(A:A,[1]TDSheet!$A:$V,22,0)</f>
        <v>0</v>
      </c>
      <c r="O49" s="13">
        <f>VLOOKUP(A:A,[1]TDSheet!$A:$X,24,0)</f>
        <v>20</v>
      </c>
      <c r="P49" s="13"/>
      <c r="Q49" s="13"/>
      <c r="R49" s="13"/>
      <c r="S49" s="13"/>
      <c r="T49" s="13"/>
      <c r="U49" s="13"/>
      <c r="V49" s="13"/>
      <c r="W49" s="13">
        <f t="shared" si="11"/>
        <v>43.561599999999999</v>
      </c>
      <c r="X49" s="15"/>
      <c r="Y49" s="16">
        <f t="shared" si="12"/>
        <v>9.2707797693381337</v>
      </c>
      <c r="Z49" s="13">
        <f t="shared" si="13"/>
        <v>4.9091401601410416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64.356999999999999</v>
      </c>
      <c r="AF49" s="13">
        <f>VLOOKUP(A:A,[1]TDSheet!$A:$AF,32,0)</f>
        <v>41.809199999999997</v>
      </c>
      <c r="AG49" s="13">
        <f>VLOOKUP(A:A,[1]TDSheet!$A:$AG,33,0)</f>
        <v>54.758600000000001</v>
      </c>
      <c r="AH49" s="13">
        <f>VLOOKUP(A:A,[3]TDSheet!$A:$D,4,0)</f>
        <v>32.593000000000004</v>
      </c>
      <c r="AI49" s="13">
        <f>VLOOKUP(A:A,[1]TDSheet!$A:$AI,35,0)</f>
        <v>0</v>
      </c>
      <c r="AJ49" s="13">
        <f t="shared" si="14"/>
        <v>0</v>
      </c>
      <c r="AK49" s="13"/>
      <c r="AL49" s="13"/>
    </row>
    <row r="50" spans="1:38" s="1" customFormat="1" ht="21.95" customHeight="1" outlineLevel="1" x14ac:dyDescent="0.2">
      <c r="A50" s="7" t="s">
        <v>53</v>
      </c>
      <c r="B50" s="7" t="s">
        <v>12</v>
      </c>
      <c r="C50" s="8">
        <v>843</v>
      </c>
      <c r="D50" s="8">
        <v>723</v>
      </c>
      <c r="E50" s="8">
        <v>979</v>
      </c>
      <c r="F50" s="8">
        <v>568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996</v>
      </c>
      <c r="K50" s="13">
        <f t="shared" si="10"/>
        <v>-17</v>
      </c>
      <c r="L50" s="13">
        <f>VLOOKUP(A:A,[1]TDSheet!$A:$L,12,0)</f>
        <v>300</v>
      </c>
      <c r="M50" s="13">
        <f>VLOOKUP(A:A,[1]TDSheet!$A:$M,13,0)</f>
        <v>250</v>
      </c>
      <c r="N50" s="13">
        <f>VLOOKUP(A:A,[1]TDSheet!$A:$V,22,0)</f>
        <v>200</v>
      </c>
      <c r="O50" s="13">
        <f>VLOOKUP(A:A,[1]TDSheet!$A:$X,24,0)</f>
        <v>300</v>
      </c>
      <c r="P50" s="13"/>
      <c r="Q50" s="13"/>
      <c r="R50" s="13"/>
      <c r="S50" s="13"/>
      <c r="T50" s="13"/>
      <c r="U50" s="13"/>
      <c r="V50" s="13"/>
      <c r="W50" s="13">
        <f t="shared" si="11"/>
        <v>195.8</v>
      </c>
      <c r="X50" s="15"/>
      <c r="Y50" s="16">
        <f t="shared" si="12"/>
        <v>8.2635342185903973</v>
      </c>
      <c r="Z50" s="13">
        <f t="shared" si="13"/>
        <v>2.9009193054136873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246.6</v>
      </c>
      <c r="AF50" s="13">
        <f>VLOOKUP(A:A,[1]TDSheet!$A:$AF,32,0)</f>
        <v>219</v>
      </c>
      <c r="AG50" s="13">
        <f>VLOOKUP(A:A,[1]TDSheet!$A:$AG,33,0)</f>
        <v>196.4</v>
      </c>
      <c r="AH50" s="13">
        <f>VLOOKUP(A:A,[3]TDSheet!$A:$D,4,0)</f>
        <v>204</v>
      </c>
      <c r="AI50" s="13">
        <f>VLOOKUP(A:A,[1]TDSheet!$A:$AI,35,0)</f>
        <v>0</v>
      </c>
      <c r="AJ50" s="13">
        <f t="shared" si="14"/>
        <v>0</v>
      </c>
      <c r="AK50" s="13"/>
      <c r="AL50" s="13"/>
    </row>
    <row r="51" spans="1:38" s="1" customFormat="1" ht="21.95" customHeight="1" outlineLevel="1" x14ac:dyDescent="0.2">
      <c r="A51" s="7" t="s">
        <v>54</v>
      </c>
      <c r="B51" s="7" t="s">
        <v>12</v>
      </c>
      <c r="C51" s="8">
        <v>1010</v>
      </c>
      <c r="D51" s="8">
        <v>1668</v>
      </c>
      <c r="E51" s="8">
        <v>1436</v>
      </c>
      <c r="F51" s="8">
        <v>1172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1488</v>
      </c>
      <c r="K51" s="13">
        <f t="shared" si="10"/>
        <v>-52</v>
      </c>
      <c r="L51" s="13">
        <f>VLOOKUP(A:A,[1]TDSheet!$A:$L,12,0)</f>
        <v>400</v>
      </c>
      <c r="M51" s="13">
        <f>VLOOKUP(A:A,[1]TDSheet!$A:$M,13,0)</f>
        <v>300</v>
      </c>
      <c r="N51" s="13">
        <f>VLOOKUP(A:A,[1]TDSheet!$A:$V,22,0)</f>
        <v>0</v>
      </c>
      <c r="O51" s="13">
        <f>VLOOKUP(A:A,[1]TDSheet!$A:$X,24,0)</f>
        <v>450</v>
      </c>
      <c r="P51" s="13"/>
      <c r="Q51" s="13"/>
      <c r="R51" s="13"/>
      <c r="S51" s="13"/>
      <c r="T51" s="13"/>
      <c r="U51" s="13"/>
      <c r="V51" s="13"/>
      <c r="W51" s="13">
        <f t="shared" si="11"/>
        <v>287.2</v>
      </c>
      <c r="X51" s="15"/>
      <c r="Y51" s="16">
        <f t="shared" si="12"/>
        <v>8.084958217270195</v>
      </c>
      <c r="Z51" s="13">
        <f t="shared" si="13"/>
        <v>4.0807799442896941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355.8</v>
      </c>
      <c r="AF51" s="13">
        <f>VLOOKUP(A:A,[1]TDSheet!$A:$AF,32,0)</f>
        <v>323.60000000000002</v>
      </c>
      <c r="AG51" s="13">
        <f>VLOOKUP(A:A,[1]TDSheet!$A:$AG,33,0)</f>
        <v>310.39999999999998</v>
      </c>
      <c r="AH51" s="13">
        <f>VLOOKUP(A:A,[3]TDSheet!$A:$D,4,0)</f>
        <v>268</v>
      </c>
      <c r="AI51" s="13">
        <f>VLOOKUP(A:A,[1]TDSheet!$A:$AI,35,0)</f>
        <v>0</v>
      </c>
      <c r="AJ51" s="13">
        <f t="shared" si="14"/>
        <v>0</v>
      </c>
      <c r="AK51" s="13"/>
      <c r="AL51" s="13"/>
    </row>
    <row r="52" spans="1:38" s="1" customFormat="1" ht="11.1" customHeight="1" outlineLevel="1" x14ac:dyDescent="0.2">
      <c r="A52" s="7" t="s">
        <v>55</v>
      </c>
      <c r="B52" s="7" t="s">
        <v>12</v>
      </c>
      <c r="C52" s="8">
        <v>627</v>
      </c>
      <c r="D52" s="8">
        <v>945</v>
      </c>
      <c r="E52" s="8">
        <v>908</v>
      </c>
      <c r="F52" s="8">
        <v>635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945</v>
      </c>
      <c r="K52" s="13">
        <f t="shared" si="10"/>
        <v>-37</v>
      </c>
      <c r="L52" s="13">
        <f>VLOOKUP(A:A,[1]TDSheet!$A:$L,12,0)</f>
        <v>160</v>
      </c>
      <c r="M52" s="13">
        <f>VLOOKUP(A:A,[1]TDSheet!$A:$M,13,0)</f>
        <v>180</v>
      </c>
      <c r="N52" s="13">
        <f>VLOOKUP(A:A,[1]TDSheet!$A:$V,22,0)</f>
        <v>150</v>
      </c>
      <c r="O52" s="13">
        <f>VLOOKUP(A:A,[1]TDSheet!$A:$X,24,0)</f>
        <v>220</v>
      </c>
      <c r="P52" s="13"/>
      <c r="Q52" s="13"/>
      <c r="R52" s="13"/>
      <c r="S52" s="13"/>
      <c r="T52" s="13"/>
      <c r="U52" s="13"/>
      <c r="V52" s="13"/>
      <c r="W52" s="13">
        <f t="shared" si="11"/>
        <v>181.6</v>
      </c>
      <c r="X52" s="15">
        <v>100</v>
      </c>
      <c r="Y52" s="16">
        <f t="shared" si="12"/>
        <v>7.9570484581497798</v>
      </c>
      <c r="Z52" s="13">
        <f t="shared" si="13"/>
        <v>3.4966960352422909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220</v>
      </c>
      <c r="AF52" s="13">
        <f>VLOOKUP(A:A,[1]TDSheet!$A:$AF,32,0)</f>
        <v>210.8</v>
      </c>
      <c r="AG52" s="13">
        <f>VLOOKUP(A:A,[1]TDSheet!$A:$AG,33,0)</f>
        <v>183.4</v>
      </c>
      <c r="AH52" s="13">
        <f>VLOOKUP(A:A,[3]TDSheet!$A:$D,4,0)</f>
        <v>233</v>
      </c>
      <c r="AI52" s="13">
        <f>VLOOKUP(A:A,[1]TDSheet!$A:$AI,35,0)</f>
        <v>0</v>
      </c>
      <c r="AJ52" s="13">
        <f t="shared" si="14"/>
        <v>40</v>
      </c>
      <c r="AK52" s="13"/>
      <c r="AL52" s="13"/>
    </row>
    <row r="53" spans="1:38" s="1" customFormat="1" ht="11.1" customHeight="1" outlineLevel="1" x14ac:dyDescent="0.2">
      <c r="A53" s="7" t="s">
        <v>56</v>
      </c>
      <c r="B53" s="7" t="s">
        <v>8</v>
      </c>
      <c r="C53" s="8">
        <v>96.430999999999997</v>
      </c>
      <c r="D53" s="8">
        <v>1071.5219999999999</v>
      </c>
      <c r="E53" s="17">
        <v>734</v>
      </c>
      <c r="F53" s="17">
        <v>442</v>
      </c>
      <c r="G53" s="1" t="str">
        <f>VLOOKUP(A:A,[1]TDSheet!$A:$G,7,0)</f>
        <v>оконч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205.38900000000001</v>
      </c>
      <c r="K53" s="13">
        <f t="shared" si="10"/>
        <v>528.61099999999999</v>
      </c>
      <c r="L53" s="13">
        <f>VLOOKUP(A:A,[1]TDSheet!$A:$L,12,0)</f>
        <v>100</v>
      </c>
      <c r="M53" s="13">
        <f>VLOOKUP(A:A,[1]TDSheet!$A:$M,13,0)</f>
        <v>220</v>
      </c>
      <c r="N53" s="13">
        <f>VLOOKUP(A:A,[1]TDSheet!$A:$V,22,0)</f>
        <v>50</v>
      </c>
      <c r="O53" s="13">
        <f>VLOOKUP(A:A,[1]TDSheet!$A:$X,24,0)</f>
        <v>50</v>
      </c>
      <c r="P53" s="13"/>
      <c r="Q53" s="13"/>
      <c r="R53" s="13"/>
      <c r="S53" s="13"/>
      <c r="T53" s="13"/>
      <c r="U53" s="13"/>
      <c r="V53" s="13"/>
      <c r="W53" s="13">
        <f t="shared" si="11"/>
        <v>146.80000000000001</v>
      </c>
      <c r="X53" s="15"/>
      <c r="Y53" s="16">
        <f t="shared" si="12"/>
        <v>5.8719346049046317</v>
      </c>
      <c r="Z53" s="13">
        <f t="shared" si="13"/>
        <v>3.0108991825613076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118</v>
      </c>
      <c r="AF53" s="13">
        <f>VLOOKUP(A:A,[1]TDSheet!$A:$AF,32,0)</f>
        <v>116.2</v>
      </c>
      <c r="AG53" s="13">
        <f>VLOOKUP(A:A,[1]TDSheet!$A:$AG,33,0)</f>
        <v>139.6</v>
      </c>
      <c r="AH53" s="13">
        <f>VLOOKUP(A:A,[3]TDSheet!$A:$D,4,0)</f>
        <v>36.125999999999998</v>
      </c>
      <c r="AI53" s="13" t="str">
        <f>VLOOKUP(A:A,[1]TDSheet!$A:$AI,35,0)</f>
        <v>склад</v>
      </c>
      <c r="AJ53" s="13">
        <f t="shared" si="14"/>
        <v>0</v>
      </c>
      <c r="AK53" s="13"/>
      <c r="AL53" s="13"/>
    </row>
    <row r="54" spans="1:38" s="1" customFormat="1" ht="11.1" customHeight="1" outlineLevel="1" x14ac:dyDescent="0.2">
      <c r="A54" s="7" t="s">
        <v>57</v>
      </c>
      <c r="B54" s="7" t="s">
        <v>8</v>
      </c>
      <c r="C54" s="8">
        <v>482.91899999999998</v>
      </c>
      <c r="D54" s="8">
        <v>730.27099999999996</v>
      </c>
      <c r="E54" s="8">
        <v>719.13199999999995</v>
      </c>
      <c r="F54" s="8">
        <v>473.63600000000002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721.82100000000003</v>
      </c>
      <c r="K54" s="13">
        <f t="shared" si="10"/>
        <v>-2.6890000000000782</v>
      </c>
      <c r="L54" s="13">
        <f>VLOOKUP(A:A,[1]TDSheet!$A:$L,12,0)</f>
        <v>100</v>
      </c>
      <c r="M54" s="13">
        <f>VLOOKUP(A:A,[1]TDSheet!$A:$M,13,0)</f>
        <v>200</v>
      </c>
      <c r="N54" s="13">
        <f>VLOOKUP(A:A,[1]TDSheet!$A:$V,22,0)</f>
        <v>250</v>
      </c>
      <c r="O54" s="13">
        <f>VLOOKUP(A:A,[1]TDSheet!$A:$X,24,0)</f>
        <v>200</v>
      </c>
      <c r="P54" s="13"/>
      <c r="Q54" s="13"/>
      <c r="R54" s="13"/>
      <c r="S54" s="13"/>
      <c r="T54" s="13"/>
      <c r="U54" s="13"/>
      <c r="V54" s="13"/>
      <c r="W54" s="13">
        <f t="shared" si="11"/>
        <v>143.82639999999998</v>
      </c>
      <c r="X54" s="15"/>
      <c r="Y54" s="16">
        <f t="shared" si="12"/>
        <v>8.5077287618962867</v>
      </c>
      <c r="Z54" s="13">
        <f t="shared" si="13"/>
        <v>3.2931089146359787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127.4008</v>
      </c>
      <c r="AF54" s="13">
        <f>VLOOKUP(A:A,[1]TDSheet!$A:$AF,32,0)</f>
        <v>141.4376</v>
      </c>
      <c r="AG54" s="13">
        <f>VLOOKUP(A:A,[1]TDSheet!$A:$AG,33,0)</f>
        <v>128.34780000000001</v>
      </c>
      <c r="AH54" s="13">
        <f>VLOOKUP(A:A,[3]TDSheet!$A:$D,4,0)</f>
        <v>74.841999999999999</v>
      </c>
      <c r="AI54" s="13">
        <f>VLOOKUP(A:A,[1]TDSheet!$A:$AI,35,0)</f>
        <v>0</v>
      </c>
      <c r="AJ54" s="13">
        <f t="shared" si="14"/>
        <v>0</v>
      </c>
      <c r="AK54" s="13"/>
      <c r="AL54" s="13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88.349000000000004</v>
      </c>
      <c r="D55" s="8">
        <v>7.51</v>
      </c>
      <c r="E55" s="8">
        <v>66.495000000000005</v>
      </c>
      <c r="F55" s="8">
        <v>24.858000000000001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73.001999999999995</v>
      </c>
      <c r="K55" s="13">
        <f t="shared" si="10"/>
        <v>-6.5069999999999908</v>
      </c>
      <c r="L55" s="13">
        <f>VLOOKUP(A:A,[1]TDSheet!$A:$L,12,0)</f>
        <v>0</v>
      </c>
      <c r="M55" s="13">
        <f>VLOOKUP(A:A,[1]TDSheet!$A:$M,13,0)</f>
        <v>0</v>
      </c>
      <c r="N55" s="13">
        <f>VLOOKUP(A:A,[1]TDSheet!$A:$V,22,0)</f>
        <v>30</v>
      </c>
      <c r="O55" s="13">
        <f>VLOOKUP(A:A,[1]TDSheet!$A:$X,24,0)</f>
        <v>50</v>
      </c>
      <c r="P55" s="13"/>
      <c r="Q55" s="13"/>
      <c r="R55" s="13"/>
      <c r="S55" s="13"/>
      <c r="T55" s="13"/>
      <c r="U55" s="13"/>
      <c r="V55" s="13"/>
      <c r="W55" s="13">
        <f t="shared" si="11"/>
        <v>13.299000000000001</v>
      </c>
      <c r="X55" s="15"/>
      <c r="Y55" s="16">
        <f t="shared" si="12"/>
        <v>7.8846529814271742</v>
      </c>
      <c r="Z55" s="13">
        <f t="shared" si="13"/>
        <v>1.8691630949695464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14.4162</v>
      </c>
      <c r="AF55" s="13">
        <f>VLOOKUP(A:A,[1]TDSheet!$A:$AF,32,0)</f>
        <v>13.2096</v>
      </c>
      <c r="AG55" s="13">
        <f>VLOOKUP(A:A,[1]TDSheet!$A:$AG,33,0)</f>
        <v>8.7116000000000007</v>
      </c>
      <c r="AH55" s="13">
        <f>VLOOKUP(A:A,[3]TDSheet!$A:$D,4,0)</f>
        <v>15.02</v>
      </c>
      <c r="AI55" s="13">
        <f>VLOOKUP(A:A,[1]TDSheet!$A:$AI,35,0)</f>
        <v>0</v>
      </c>
      <c r="AJ55" s="13">
        <f t="shared" si="14"/>
        <v>0</v>
      </c>
      <c r="AK55" s="13"/>
      <c r="AL55" s="13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3547.3150000000001</v>
      </c>
      <c r="D56" s="8">
        <v>1929.85</v>
      </c>
      <c r="E56" s="8">
        <v>3356.2170000000001</v>
      </c>
      <c r="F56" s="8">
        <v>2038.1890000000001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3364.09</v>
      </c>
      <c r="K56" s="13">
        <f t="shared" si="10"/>
        <v>-7.8730000000000473</v>
      </c>
      <c r="L56" s="13">
        <f>VLOOKUP(A:A,[1]TDSheet!$A:$L,12,0)</f>
        <v>1200</v>
      </c>
      <c r="M56" s="13">
        <f>VLOOKUP(A:A,[1]TDSheet!$A:$M,13,0)</f>
        <v>1000</v>
      </c>
      <c r="N56" s="13">
        <f>VLOOKUP(A:A,[1]TDSheet!$A:$V,22,0)</f>
        <v>300</v>
      </c>
      <c r="O56" s="13">
        <f>VLOOKUP(A:A,[1]TDSheet!$A:$X,24,0)</f>
        <v>500</v>
      </c>
      <c r="P56" s="13"/>
      <c r="Q56" s="13"/>
      <c r="R56" s="13"/>
      <c r="S56" s="13"/>
      <c r="T56" s="13"/>
      <c r="U56" s="13"/>
      <c r="V56" s="13"/>
      <c r="W56" s="13">
        <f t="shared" si="11"/>
        <v>671.24340000000007</v>
      </c>
      <c r="X56" s="15"/>
      <c r="Y56" s="16">
        <f t="shared" si="12"/>
        <v>7.5057557362947627</v>
      </c>
      <c r="Z56" s="13">
        <f t="shared" si="13"/>
        <v>3.0364380491487886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646.14859999999999</v>
      </c>
      <c r="AF56" s="13">
        <f>VLOOKUP(A:A,[1]TDSheet!$A:$AF,32,0)</f>
        <v>709.03140000000008</v>
      </c>
      <c r="AG56" s="13">
        <f>VLOOKUP(A:A,[1]TDSheet!$A:$AG,33,0)</f>
        <v>724.25940000000003</v>
      </c>
      <c r="AH56" s="13">
        <f>VLOOKUP(A:A,[3]TDSheet!$A:$D,4,0)</f>
        <v>248.751</v>
      </c>
      <c r="AI56" s="13" t="str">
        <f>VLOOKUP(A:A,[1]TDSheet!$A:$AI,35,0)</f>
        <v>оконч</v>
      </c>
      <c r="AJ56" s="13">
        <f t="shared" si="14"/>
        <v>0</v>
      </c>
      <c r="AK56" s="13"/>
      <c r="AL56" s="13"/>
    </row>
    <row r="57" spans="1:38" s="1" customFormat="1" ht="11.1" customHeight="1" outlineLevel="1" x14ac:dyDescent="0.2">
      <c r="A57" s="7" t="s">
        <v>60</v>
      </c>
      <c r="B57" s="7" t="s">
        <v>12</v>
      </c>
      <c r="C57" s="8">
        <v>1492</v>
      </c>
      <c r="D57" s="8">
        <v>6199</v>
      </c>
      <c r="E57" s="8">
        <v>5696</v>
      </c>
      <c r="F57" s="8">
        <v>1905</v>
      </c>
      <c r="G57" s="1" t="str">
        <f>VLOOKUP(A:A,[1]TDSheet!$A:$G,7,0)</f>
        <v>оконч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5786</v>
      </c>
      <c r="K57" s="13">
        <f t="shared" si="10"/>
        <v>-90</v>
      </c>
      <c r="L57" s="13">
        <f>VLOOKUP(A:A,[1]TDSheet!$A:$L,12,0)</f>
        <v>800</v>
      </c>
      <c r="M57" s="13">
        <f>VLOOKUP(A:A,[1]TDSheet!$A:$M,13,0)</f>
        <v>800</v>
      </c>
      <c r="N57" s="13">
        <f>VLOOKUP(A:A,[1]TDSheet!$A:$V,22,0)</f>
        <v>1000</v>
      </c>
      <c r="O57" s="13">
        <f>VLOOKUP(A:A,[1]TDSheet!$A:$X,24,0)</f>
        <v>1000</v>
      </c>
      <c r="P57" s="13"/>
      <c r="Q57" s="13"/>
      <c r="R57" s="13"/>
      <c r="S57" s="13"/>
      <c r="T57" s="13"/>
      <c r="U57" s="13"/>
      <c r="V57" s="13"/>
      <c r="W57" s="13">
        <f t="shared" si="11"/>
        <v>677.2</v>
      </c>
      <c r="X57" s="15"/>
      <c r="Y57" s="16">
        <f t="shared" si="12"/>
        <v>8.129060838747785</v>
      </c>
      <c r="Z57" s="13">
        <f t="shared" si="13"/>
        <v>2.8130537507383342</v>
      </c>
      <c r="AA57" s="13"/>
      <c r="AB57" s="13"/>
      <c r="AC57" s="13"/>
      <c r="AD57" s="13">
        <f>VLOOKUP(A:A,[1]TDSheet!$A:$AD,30,0)</f>
        <v>2310</v>
      </c>
      <c r="AE57" s="13">
        <f>VLOOKUP(A:A,[1]TDSheet!$A:$AE,31,0)</f>
        <v>555.4</v>
      </c>
      <c r="AF57" s="13">
        <f>VLOOKUP(A:A,[1]TDSheet!$A:$AF,32,0)</f>
        <v>616.6</v>
      </c>
      <c r="AG57" s="13">
        <f>VLOOKUP(A:A,[1]TDSheet!$A:$AG,33,0)</f>
        <v>661.6</v>
      </c>
      <c r="AH57" s="13">
        <f>VLOOKUP(A:A,[3]TDSheet!$A:$D,4,0)</f>
        <v>463</v>
      </c>
      <c r="AI57" s="13" t="str">
        <f>VLOOKUP(A:A,[1]TDSheet!$A:$AI,35,0)</f>
        <v>оконч</v>
      </c>
      <c r="AJ57" s="13">
        <f t="shared" si="14"/>
        <v>0</v>
      </c>
      <c r="AK57" s="13"/>
      <c r="AL57" s="13"/>
    </row>
    <row r="58" spans="1:38" s="1" customFormat="1" ht="11.1" customHeight="1" outlineLevel="1" x14ac:dyDescent="0.2">
      <c r="A58" s="7" t="s">
        <v>61</v>
      </c>
      <c r="B58" s="7" t="s">
        <v>12</v>
      </c>
      <c r="C58" s="8">
        <v>2248</v>
      </c>
      <c r="D58" s="8">
        <v>2499</v>
      </c>
      <c r="E58" s="8">
        <v>2955</v>
      </c>
      <c r="F58" s="8">
        <v>1717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3042</v>
      </c>
      <c r="K58" s="13">
        <f t="shared" si="10"/>
        <v>-87</v>
      </c>
      <c r="L58" s="13">
        <f>VLOOKUP(A:A,[1]TDSheet!$A:$L,12,0)</f>
        <v>1500</v>
      </c>
      <c r="M58" s="13">
        <f>VLOOKUP(A:A,[1]TDSheet!$A:$M,13,0)</f>
        <v>1000</v>
      </c>
      <c r="N58" s="13">
        <f>VLOOKUP(A:A,[1]TDSheet!$A:$V,22,0)</f>
        <v>1000</v>
      </c>
      <c r="O58" s="13">
        <f>VLOOKUP(A:A,[1]TDSheet!$A:$X,24,0)</f>
        <v>800</v>
      </c>
      <c r="P58" s="13"/>
      <c r="Q58" s="13"/>
      <c r="R58" s="13"/>
      <c r="S58" s="13"/>
      <c r="T58" s="13"/>
      <c r="U58" s="13"/>
      <c r="V58" s="13"/>
      <c r="W58" s="13">
        <f t="shared" si="11"/>
        <v>571</v>
      </c>
      <c r="X58" s="15"/>
      <c r="Y58" s="16">
        <f t="shared" si="12"/>
        <v>10.537653239929947</v>
      </c>
      <c r="Z58" s="13">
        <f t="shared" si="13"/>
        <v>3.0070052539404553</v>
      </c>
      <c r="AA58" s="13"/>
      <c r="AB58" s="13"/>
      <c r="AC58" s="13"/>
      <c r="AD58" s="13">
        <f>VLOOKUP(A:A,[1]TDSheet!$A:$AD,30,0)</f>
        <v>100</v>
      </c>
      <c r="AE58" s="13">
        <f>VLOOKUP(A:A,[1]TDSheet!$A:$AE,31,0)</f>
        <v>621.4</v>
      </c>
      <c r="AF58" s="13">
        <f>VLOOKUP(A:A,[1]TDSheet!$A:$AF,32,0)</f>
        <v>601.4</v>
      </c>
      <c r="AG58" s="13">
        <f>VLOOKUP(A:A,[1]TDSheet!$A:$AG,33,0)</f>
        <v>582</v>
      </c>
      <c r="AH58" s="13">
        <f>VLOOKUP(A:A,[3]TDSheet!$A:$D,4,0)</f>
        <v>477</v>
      </c>
      <c r="AI58" s="13" t="str">
        <f>VLOOKUP(A:A,[1]TDSheet!$A:$AI,35,0)</f>
        <v>мартяб</v>
      </c>
      <c r="AJ58" s="13">
        <f t="shared" si="14"/>
        <v>0</v>
      </c>
      <c r="AK58" s="13"/>
      <c r="AL58" s="13"/>
    </row>
    <row r="59" spans="1:38" s="1" customFormat="1" ht="11.1" customHeight="1" outlineLevel="1" x14ac:dyDescent="0.2">
      <c r="A59" s="7" t="s">
        <v>62</v>
      </c>
      <c r="B59" s="7" t="s">
        <v>12</v>
      </c>
      <c r="C59" s="8">
        <v>714</v>
      </c>
      <c r="D59" s="8">
        <v>1042</v>
      </c>
      <c r="E59" s="8">
        <v>966</v>
      </c>
      <c r="F59" s="8">
        <v>762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988</v>
      </c>
      <c r="K59" s="13">
        <f t="shared" si="10"/>
        <v>-22</v>
      </c>
      <c r="L59" s="13">
        <f>VLOOKUP(A:A,[1]TDSheet!$A:$L,12,0)</f>
        <v>150</v>
      </c>
      <c r="M59" s="13">
        <f>VLOOKUP(A:A,[1]TDSheet!$A:$M,13,0)</f>
        <v>250</v>
      </c>
      <c r="N59" s="13">
        <f>VLOOKUP(A:A,[1]TDSheet!$A:$V,22,0)</f>
        <v>200</v>
      </c>
      <c r="O59" s="13">
        <f>VLOOKUP(A:A,[1]TDSheet!$A:$X,24,0)</f>
        <v>250</v>
      </c>
      <c r="P59" s="13"/>
      <c r="Q59" s="13"/>
      <c r="R59" s="13"/>
      <c r="S59" s="13"/>
      <c r="T59" s="13"/>
      <c r="U59" s="13"/>
      <c r="V59" s="13"/>
      <c r="W59" s="13">
        <f t="shared" si="11"/>
        <v>193.2</v>
      </c>
      <c r="X59" s="15"/>
      <c r="Y59" s="16">
        <f t="shared" si="12"/>
        <v>8.3436853002070404</v>
      </c>
      <c r="Z59" s="13">
        <f t="shared" si="13"/>
        <v>3.944099378881988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193</v>
      </c>
      <c r="AF59" s="13">
        <f>VLOOKUP(A:A,[1]TDSheet!$A:$AF,32,0)</f>
        <v>232.4</v>
      </c>
      <c r="AG59" s="13">
        <f>VLOOKUP(A:A,[1]TDSheet!$A:$AG,33,0)</f>
        <v>193</v>
      </c>
      <c r="AH59" s="13">
        <f>VLOOKUP(A:A,[3]TDSheet!$A:$D,4,0)</f>
        <v>148</v>
      </c>
      <c r="AI59" s="13">
        <f>VLOOKUP(A:A,[1]TDSheet!$A:$AI,35,0)</f>
        <v>0</v>
      </c>
      <c r="AJ59" s="13">
        <f t="shared" si="14"/>
        <v>0</v>
      </c>
      <c r="AK59" s="13"/>
      <c r="AL59" s="13"/>
    </row>
    <row r="60" spans="1:38" s="1" customFormat="1" ht="11.1" customHeight="1" outlineLevel="1" x14ac:dyDescent="0.2">
      <c r="A60" s="7" t="s">
        <v>63</v>
      </c>
      <c r="B60" s="7" t="s">
        <v>12</v>
      </c>
      <c r="C60" s="8">
        <v>302</v>
      </c>
      <c r="D60" s="8">
        <v>309</v>
      </c>
      <c r="E60" s="8">
        <v>375</v>
      </c>
      <c r="F60" s="8">
        <v>225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386</v>
      </c>
      <c r="K60" s="13">
        <f t="shared" si="10"/>
        <v>-11</v>
      </c>
      <c r="L60" s="13">
        <f>VLOOKUP(A:A,[1]TDSheet!$A:$L,12,0)</f>
        <v>100</v>
      </c>
      <c r="M60" s="13">
        <f>VLOOKUP(A:A,[1]TDSheet!$A:$M,13,0)</f>
        <v>80</v>
      </c>
      <c r="N60" s="13">
        <f>VLOOKUP(A:A,[1]TDSheet!$A:$V,22,0)</f>
        <v>50</v>
      </c>
      <c r="O60" s="13">
        <f>VLOOKUP(A:A,[1]TDSheet!$A:$X,24,0)</f>
        <v>100</v>
      </c>
      <c r="P60" s="13"/>
      <c r="Q60" s="13"/>
      <c r="R60" s="13"/>
      <c r="S60" s="13"/>
      <c r="T60" s="13"/>
      <c r="U60" s="13"/>
      <c r="V60" s="13"/>
      <c r="W60" s="13">
        <f t="shared" si="11"/>
        <v>75</v>
      </c>
      <c r="X60" s="15">
        <v>50</v>
      </c>
      <c r="Y60" s="16">
        <f t="shared" si="12"/>
        <v>8.0666666666666664</v>
      </c>
      <c r="Z60" s="13">
        <f t="shared" si="13"/>
        <v>3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97</v>
      </c>
      <c r="AF60" s="13">
        <f>VLOOKUP(A:A,[1]TDSheet!$A:$AF,32,0)</f>
        <v>83.4</v>
      </c>
      <c r="AG60" s="13">
        <f>VLOOKUP(A:A,[1]TDSheet!$A:$AG,33,0)</f>
        <v>72.8</v>
      </c>
      <c r="AH60" s="13">
        <f>VLOOKUP(A:A,[3]TDSheet!$A:$D,4,0)</f>
        <v>93</v>
      </c>
      <c r="AI60" s="13" t="e">
        <f>VLOOKUP(A:A,[1]TDSheet!$A:$AI,35,0)</f>
        <v>#N/A</v>
      </c>
      <c r="AJ60" s="13">
        <f t="shared" si="14"/>
        <v>20</v>
      </c>
      <c r="AK60" s="13"/>
      <c r="AL60" s="13"/>
    </row>
    <row r="61" spans="1:38" s="1" customFormat="1" ht="11.1" customHeight="1" outlineLevel="1" x14ac:dyDescent="0.2">
      <c r="A61" s="7" t="s">
        <v>64</v>
      </c>
      <c r="B61" s="7" t="s">
        <v>12</v>
      </c>
      <c r="C61" s="8">
        <v>155</v>
      </c>
      <c r="D61" s="8">
        <v>343</v>
      </c>
      <c r="E61" s="8">
        <v>277</v>
      </c>
      <c r="F61" s="8">
        <v>204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294</v>
      </c>
      <c r="K61" s="13">
        <f t="shared" si="10"/>
        <v>-17</v>
      </c>
      <c r="L61" s="13">
        <f>VLOOKUP(A:A,[1]TDSheet!$A:$L,12,0)</f>
        <v>30</v>
      </c>
      <c r="M61" s="13">
        <f>VLOOKUP(A:A,[1]TDSheet!$A:$M,13,0)</f>
        <v>60</v>
      </c>
      <c r="N61" s="13">
        <f>VLOOKUP(A:A,[1]TDSheet!$A:$V,22,0)</f>
        <v>30</v>
      </c>
      <c r="O61" s="13">
        <f>VLOOKUP(A:A,[1]TDSheet!$A:$X,24,0)</f>
        <v>80</v>
      </c>
      <c r="P61" s="13"/>
      <c r="Q61" s="13"/>
      <c r="R61" s="13"/>
      <c r="S61" s="13"/>
      <c r="T61" s="13"/>
      <c r="U61" s="13"/>
      <c r="V61" s="13"/>
      <c r="W61" s="13">
        <f t="shared" si="11"/>
        <v>55.4</v>
      </c>
      <c r="X61" s="15">
        <v>40</v>
      </c>
      <c r="Y61" s="16">
        <f t="shared" si="12"/>
        <v>8.0144404332129966</v>
      </c>
      <c r="Z61" s="13">
        <f t="shared" si="13"/>
        <v>3.6823104693140793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64</v>
      </c>
      <c r="AF61" s="13">
        <f>VLOOKUP(A:A,[1]TDSheet!$A:$AF,32,0)</f>
        <v>64.8</v>
      </c>
      <c r="AG61" s="13">
        <f>VLOOKUP(A:A,[1]TDSheet!$A:$AG,33,0)</f>
        <v>55.2</v>
      </c>
      <c r="AH61" s="13">
        <f>VLOOKUP(A:A,[3]TDSheet!$A:$D,4,0)</f>
        <v>83</v>
      </c>
      <c r="AI61" s="13" t="e">
        <f>VLOOKUP(A:A,[1]TDSheet!$A:$AI,35,0)</f>
        <v>#N/A</v>
      </c>
      <c r="AJ61" s="13">
        <f t="shared" si="14"/>
        <v>16</v>
      </c>
      <c r="AK61" s="13"/>
      <c r="AL61" s="13"/>
    </row>
    <row r="62" spans="1:38" s="1" customFormat="1" ht="11.1" customHeight="1" outlineLevel="1" x14ac:dyDescent="0.2">
      <c r="A62" s="7" t="s">
        <v>65</v>
      </c>
      <c r="B62" s="7" t="s">
        <v>8</v>
      </c>
      <c r="C62" s="8">
        <v>932.88</v>
      </c>
      <c r="D62" s="8">
        <v>792.46199999999999</v>
      </c>
      <c r="E62" s="8">
        <v>852.90700000000004</v>
      </c>
      <c r="F62" s="8">
        <v>457.40600000000001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882.68600000000004</v>
      </c>
      <c r="K62" s="13">
        <f t="shared" si="10"/>
        <v>-29.778999999999996</v>
      </c>
      <c r="L62" s="13">
        <f>VLOOKUP(A:A,[1]TDSheet!$A:$L,12,0)</f>
        <v>200</v>
      </c>
      <c r="M62" s="13">
        <f>VLOOKUP(A:A,[1]TDSheet!$A:$M,13,0)</f>
        <v>200</v>
      </c>
      <c r="N62" s="13">
        <f>VLOOKUP(A:A,[1]TDSheet!$A:$V,22,0)</f>
        <v>400</v>
      </c>
      <c r="O62" s="13">
        <f>VLOOKUP(A:A,[1]TDSheet!$A:$X,24,0)</f>
        <v>200</v>
      </c>
      <c r="P62" s="13"/>
      <c r="Q62" s="13"/>
      <c r="R62" s="13"/>
      <c r="S62" s="13"/>
      <c r="T62" s="13"/>
      <c r="U62" s="13"/>
      <c r="V62" s="13"/>
      <c r="W62" s="13">
        <f t="shared" si="11"/>
        <v>170.5814</v>
      </c>
      <c r="X62" s="15"/>
      <c r="Y62" s="16">
        <f t="shared" si="12"/>
        <v>8.5437568222561193</v>
      </c>
      <c r="Z62" s="13">
        <f t="shared" si="13"/>
        <v>2.6814529602875812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188.82419999999999</v>
      </c>
      <c r="AF62" s="13">
        <f>VLOOKUP(A:A,[1]TDSheet!$A:$AF,32,0)</f>
        <v>193.25719999999998</v>
      </c>
      <c r="AG62" s="13">
        <f>VLOOKUP(A:A,[1]TDSheet!$A:$AG,33,0)</f>
        <v>154.3562</v>
      </c>
      <c r="AH62" s="13">
        <f>VLOOKUP(A:A,[3]TDSheet!$A:$D,4,0)</f>
        <v>100.342</v>
      </c>
      <c r="AI62" s="13">
        <f>VLOOKUP(A:A,[1]TDSheet!$A:$AI,35,0)</f>
        <v>0</v>
      </c>
      <c r="AJ62" s="13">
        <f t="shared" si="14"/>
        <v>0</v>
      </c>
      <c r="AK62" s="13"/>
      <c r="AL62" s="13"/>
    </row>
    <row r="63" spans="1:38" s="1" customFormat="1" ht="11.1" customHeight="1" outlineLevel="1" x14ac:dyDescent="0.2">
      <c r="A63" s="7" t="s">
        <v>66</v>
      </c>
      <c r="B63" s="7" t="s">
        <v>12</v>
      </c>
      <c r="C63" s="8">
        <v>1416</v>
      </c>
      <c r="D63" s="8">
        <v>26</v>
      </c>
      <c r="E63" s="8">
        <v>309</v>
      </c>
      <c r="F63" s="8">
        <v>1109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332</v>
      </c>
      <c r="K63" s="13">
        <f t="shared" si="10"/>
        <v>-23</v>
      </c>
      <c r="L63" s="13">
        <f>VLOOKUP(A:A,[1]TDSheet!$A:$L,12,0)</f>
        <v>0</v>
      </c>
      <c r="M63" s="13">
        <f>VLOOKUP(A:A,[1]TDSheet!$A:$M,13,0)</f>
        <v>0</v>
      </c>
      <c r="N63" s="13">
        <f>VLOOKUP(A:A,[1]TDSheet!$A:$V,22,0)</f>
        <v>0</v>
      </c>
      <c r="O63" s="13">
        <f>VLOOKUP(A:A,[1]TDSheet!$A:$X,24,0)</f>
        <v>0</v>
      </c>
      <c r="P63" s="13"/>
      <c r="Q63" s="13"/>
      <c r="R63" s="13"/>
      <c r="S63" s="13"/>
      <c r="T63" s="13"/>
      <c r="U63" s="13"/>
      <c r="V63" s="13"/>
      <c r="W63" s="13">
        <f t="shared" si="11"/>
        <v>61.8</v>
      </c>
      <c r="X63" s="15"/>
      <c r="Y63" s="16">
        <f t="shared" si="12"/>
        <v>17.944983818770229</v>
      </c>
      <c r="Z63" s="13">
        <f t="shared" si="13"/>
        <v>17.944983818770229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81.400000000000006</v>
      </c>
      <c r="AF63" s="13">
        <f>VLOOKUP(A:A,[1]TDSheet!$A:$AF,32,0)</f>
        <v>67.2</v>
      </c>
      <c r="AG63" s="13">
        <f>VLOOKUP(A:A,[1]TDSheet!$A:$AG,33,0)</f>
        <v>56</v>
      </c>
      <c r="AH63" s="13">
        <f>VLOOKUP(A:A,[3]TDSheet!$A:$D,4,0)</f>
        <v>59</v>
      </c>
      <c r="AI63" s="13" t="e">
        <f>VLOOKUP(A:A,[1]TDSheet!$A:$AI,35,0)</f>
        <v>#N/A</v>
      </c>
      <c r="AJ63" s="13">
        <f t="shared" si="14"/>
        <v>0</v>
      </c>
      <c r="AK63" s="13"/>
      <c r="AL63" s="13"/>
    </row>
    <row r="64" spans="1:38" s="1" customFormat="1" ht="11.1" customHeight="1" outlineLevel="1" x14ac:dyDescent="0.2">
      <c r="A64" s="7" t="s">
        <v>67</v>
      </c>
      <c r="B64" s="7" t="s">
        <v>8</v>
      </c>
      <c r="C64" s="8">
        <v>217.24199999999999</v>
      </c>
      <c r="D64" s="8">
        <v>138.43700000000001</v>
      </c>
      <c r="E64" s="8">
        <v>266.14999999999998</v>
      </c>
      <c r="F64" s="8">
        <v>81.363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273.31</v>
      </c>
      <c r="K64" s="13">
        <f t="shared" si="10"/>
        <v>-7.160000000000025</v>
      </c>
      <c r="L64" s="13">
        <f>VLOOKUP(A:A,[1]TDSheet!$A:$L,12,0)</f>
        <v>120</v>
      </c>
      <c r="M64" s="13">
        <f>VLOOKUP(A:A,[1]TDSheet!$A:$M,13,0)</f>
        <v>60</v>
      </c>
      <c r="N64" s="13">
        <f>VLOOKUP(A:A,[1]TDSheet!$A:$V,22,0)</f>
        <v>120</v>
      </c>
      <c r="O64" s="13">
        <f>VLOOKUP(A:A,[1]TDSheet!$A:$X,24,0)</f>
        <v>70</v>
      </c>
      <c r="P64" s="13"/>
      <c r="Q64" s="13"/>
      <c r="R64" s="13"/>
      <c r="S64" s="13"/>
      <c r="T64" s="13"/>
      <c r="U64" s="13"/>
      <c r="V64" s="13"/>
      <c r="W64" s="13">
        <f t="shared" si="11"/>
        <v>53.23</v>
      </c>
      <c r="X64" s="15"/>
      <c r="Y64" s="16">
        <f t="shared" si="12"/>
        <v>8.4794852526770619</v>
      </c>
      <c r="Z64" s="13">
        <f t="shared" si="13"/>
        <v>1.5285177531467218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49.831800000000001</v>
      </c>
      <c r="AF64" s="13">
        <f>VLOOKUP(A:A,[1]TDSheet!$A:$AF,32,0)</f>
        <v>52.533200000000001</v>
      </c>
      <c r="AG64" s="13">
        <f>VLOOKUP(A:A,[1]TDSheet!$A:$AG,33,0)</f>
        <v>47.238799999999998</v>
      </c>
      <c r="AH64" s="13">
        <f>VLOOKUP(A:A,[3]TDSheet!$A:$D,4,0)</f>
        <v>35.386000000000003</v>
      </c>
      <c r="AI64" s="13" t="e">
        <f>VLOOKUP(A:A,[1]TDSheet!$A:$AI,35,0)</f>
        <v>#N/A</v>
      </c>
      <c r="AJ64" s="13">
        <f t="shared" si="14"/>
        <v>0</v>
      </c>
      <c r="AK64" s="13"/>
      <c r="AL64" s="13"/>
    </row>
    <row r="65" spans="1:38" s="1" customFormat="1" ht="11.1" customHeight="1" outlineLevel="1" x14ac:dyDescent="0.2">
      <c r="A65" s="7" t="s">
        <v>68</v>
      </c>
      <c r="B65" s="7" t="s">
        <v>8</v>
      </c>
      <c r="C65" s="8">
        <v>64.085999999999999</v>
      </c>
      <c r="D65" s="8">
        <v>8.2560000000000002</v>
      </c>
      <c r="E65" s="8">
        <v>19.263999999999999</v>
      </c>
      <c r="F65" s="8">
        <v>42.003999999999998</v>
      </c>
      <c r="G65" s="1" t="str">
        <f>VLOOKUP(A:A,[1]TDSheet!$A:$G,7,0)</f>
        <v>выв0502</v>
      </c>
      <c r="H65" s="1">
        <f>VLOOKUP(A:A,[1]TDSheet!$A:$H,8,0)</f>
        <v>0</v>
      </c>
      <c r="I65" s="1" t="e">
        <f>VLOOKUP(A:A,[1]TDSheet!$A:$I,9,0)</f>
        <v>#N/A</v>
      </c>
      <c r="J65" s="13">
        <f>VLOOKUP(A:A,[2]TDSheet!$A:$F,6,0)</f>
        <v>23.5</v>
      </c>
      <c r="K65" s="13">
        <f t="shared" si="10"/>
        <v>-4.2360000000000007</v>
      </c>
      <c r="L65" s="13">
        <f>VLOOKUP(A:A,[1]TDSheet!$A:$L,12,0)</f>
        <v>0</v>
      </c>
      <c r="M65" s="13">
        <f>VLOOKUP(A:A,[1]TDSheet!$A:$M,13,0)</f>
        <v>0</v>
      </c>
      <c r="N65" s="13">
        <f>VLOOKUP(A:A,[1]TDSheet!$A:$V,22,0)</f>
        <v>0</v>
      </c>
      <c r="O65" s="13">
        <f>VLOOKUP(A:A,[1]TDSheet!$A:$X,24,0)</f>
        <v>0</v>
      </c>
      <c r="P65" s="13"/>
      <c r="Q65" s="13"/>
      <c r="R65" s="13"/>
      <c r="S65" s="13"/>
      <c r="T65" s="13"/>
      <c r="U65" s="13"/>
      <c r="V65" s="13"/>
      <c r="W65" s="13">
        <f t="shared" si="11"/>
        <v>3.8527999999999998</v>
      </c>
      <c r="X65" s="15"/>
      <c r="Y65" s="16">
        <f t="shared" si="12"/>
        <v>10.902200996677742</v>
      </c>
      <c r="Z65" s="13">
        <f t="shared" si="13"/>
        <v>10.902200996677742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1.9108000000000001</v>
      </c>
      <c r="AF65" s="13">
        <f>VLOOKUP(A:A,[1]TDSheet!$A:$AF,32,0)</f>
        <v>0.5504</v>
      </c>
      <c r="AG65" s="13">
        <f>VLOOKUP(A:A,[1]TDSheet!$A:$AG,33,0)</f>
        <v>5.7792000000000003</v>
      </c>
      <c r="AH65" s="13">
        <f>VLOOKUP(A:A,[3]TDSheet!$A:$D,4,0)</f>
        <v>1.3759999999999999</v>
      </c>
      <c r="AI65" s="13" t="str">
        <f>VLOOKUP(A:A,[1]TDSheet!$A:$AI,35,0)</f>
        <v>увел</v>
      </c>
      <c r="AJ65" s="13">
        <f t="shared" si="14"/>
        <v>0</v>
      </c>
      <c r="AK65" s="13"/>
      <c r="AL65" s="13"/>
    </row>
    <row r="66" spans="1:38" s="1" customFormat="1" ht="11.1" customHeight="1" outlineLevel="1" x14ac:dyDescent="0.2">
      <c r="A66" s="7" t="s">
        <v>69</v>
      </c>
      <c r="B66" s="7" t="s">
        <v>12</v>
      </c>
      <c r="C66" s="8">
        <v>1926</v>
      </c>
      <c r="D66" s="8">
        <v>3557</v>
      </c>
      <c r="E66" s="8">
        <v>3697</v>
      </c>
      <c r="F66" s="8">
        <v>1711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3759</v>
      </c>
      <c r="K66" s="13">
        <f t="shared" si="10"/>
        <v>-62</v>
      </c>
      <c r="L66" s="13">
        <f>VLOOKUP(A:A,[1]TDSheet!$A:$L,12,0)</f>
        <v>700</v>
      </c>
      <c r="M66" s="13">
        <f>VLOOKUP(A:A,[1]TDSheet!$A:$M,13,0)</f>
        <v>600</v>
      </c>
      <c r="N66" s="13">
        <f>VLOOKUP(A:A,[1]TDSheet!$A:$V,22,0)</f>
        <v>250</v>
      </c>
      <c r="O66" s="13">
        <f>VLOOKUP(A:A,[1]TDSheet!$A:$X,24,0)</f>
        <v>700</v>
      </c>
      <c r="P66" s="13"/>
      <c r="Q66" s="13"/>
      <c r="R66" s="13"/>
      <c r="S66" s="13"/>
      <c r="T66" s="13"/>
      <c r="U66" s="13"/>
      <c r="V66" s="13"/>
      <c r="W66" s="13">
        <f t="shared" si="11"/>
        <v>481.4</v>
      </c>
      <c r="X66" s="15"/>
      <c r="Y66" s="16">
        <f t="shared" si="12"/>
        <v>8.2280847528043211</v>
      </c>
      <c r="Z66" s="13">
        <f t="shared" si="13"/>
        <v>3.5542168674698797</v>
      </c>
      <c r="AA66" s="13"/>
      <c r="AB66" s="13"/>
      <c r="AC66" s="13"/>
      <c r="AD66" s="13">
        <f>VLOOKUP(A:A,[1]TDSheet!$A:$AD,30,0)</f>
        <v>1290</v>
      </c>
      <c r="AE66" s="13">
        <f>VLOOKUP(A:A,[1]TDSheet!$A:$AE,31,0)</f>
        <v>563.79999999999995</v>
      </c>
      <c r="AF66" s="13">
        <f>VLOOKUP(A:A,[1]TDSheet!$A:$AF,32,0)</f>
        <v>534.20000000000005</v>
      </c>
      <c r="AG66" s="13">
        <f>VLOOKUP(A:A,[1]TDSheet!$A:$AG,33,0)</f>
        <v>505</v>
      </c>
      <c r="AH66" s="13">
        <f>VLOOKUP(A:A,[3]TDSheet!$A:$D,4,0)</f>
        <v>409</v>
      </c>
      <c r="AI66" s="13">
        <f>VLOOKUP(A:A,[1]TDSheet!$A:$AI,35,0)</f>
        <v>0</v>
      </c>
      <c r="AJ66" s="13">
        <f t="shared" si="14"/>
        <v>0</v>
      </c>
      <c r="AK66" s="13"/>
      <c r="AL66" s="13"/>
    </row>
    <row r="67" spans="1:38" s="1" customFormat="1" ht="11.1" customHeight="1" outlineLevel="1" x14ac:dyDescent="0.2">
      <c r="A67" s="7" t="s">
        <v>70</v>
      </c>
      <c r="B67" s="7" t="s">
        <v>12</v>
      </c>
      <c r="C67" s="8">
        <v>1946</v>
      </c>
      <c r="D67" s="8">
        <v>1622</v>
      </c>
      <c r="E67" s="8">
        <v>2077</v>
      </c>
      <c r="F67" s="8">
        <v>1441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2124</v>
      </c>
      <c r="K67" s="13">
        <f t="shared" si="10"/>
        <v>-47</v>
      </c>
      <c r="L67" s="13">
        <f>VLOOKUP(A:A,[1]TDSheet!$A:$L,12,0)</f>
        <v>600</v>
      </c>
      <c r="M67" s="13">
        <f>VLOOKUP(A:A,[1]TDSheet!$A:$M,13,0)</f>
        <v>500</v>
      </c>
      <c r="N67" s="13">
        <f>VLOOKUP(A:A,[1]TDSheet!$A:$V,22,0)</f>
        <v>300</v>
      </c>
      <c r="O67" s="13">
        <f>VLOOKUP(A:A,[1]TDSheet!$A:$X,24,0)</f>
        <v>600</v>
      </c>
      <c r="P67" s="13"/>
      <c r="Q67" s="13"/>
      <c r="R67" s="13"/>
      <c r="S67" s="13"/>
      <c r="T67" s="13"/>
      <c r="U67" s="13"/>
      <c r="V67" s="13"/>
      <c r="W67" s="13">
        <f t="shared" si="11"/>
        <v>415.4</v>
      </c>
      <c r="X67" s="15"/>
      <c r="Y67" s="16">
        <f t="shared" si="12"/>
        <v>8.2835820895522385</v>
      </c>
      <c r="Z67" s="13">
        <f t="shared" si="13"/>
        <v>3.4689455946076073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494.4</v>
      </c>
      <c r="AF67" s="13">
        <f>VLOOKUP(A:A,[1]TDSheet!$A:$AF,32,0)</f>
        <v>445</v>
      </c>
      <c r="AG67" s="13">
        <f>VLOOKUP(A:A,[1]TDSheet!$A:$AG,33,0)</f>
        <v>426.6</v>
      </c>
      <c r="AH67" s="13">
        <f>VLOOKUP(A:A,[3]TDSheet!$A:$D,4,0)</f>
        <v>318</v>
      </c>
      <c r="AI67" s="13">
        <f>VLOOKUP(A:A,[1]TDSheet!$A:$AI,35,0)</f>
        <v>0</v>
      </c>
      <c r="AJ67" s="13">
        <f t="shared" si="14"/>
        <v>0</v>
      </c>
      <c r="AK67" s="13"/>
      <c r="AL67" s="13"/>
    </row>
    <row r="68" spans="1:38" s="1" customFormat="1" ht="21.95" customHeight="1" outlineLevel="1" x14ac:dyDescent="0.2">
      <c r="A68" s="7" t="s">
        <v>71</v>
      </c>
      <c r="B68" s="7" t="s">
        <v>8</v>
      </c>
      <c r="C68" s="8">
        <v>386.24299999999999</v>
      </c>
      <c r="D68" s="8">
        <v>380.88</v>
      </c>
      <c r="E68" s="8">
        <v>463.24299999999999</v>
      </c>
      <c r="F68" s="8">
        <v>280.28899999999999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481.09300000000002</v>
      </c>
      <c r="K68" s="13">
        <f t="shared" si="10"/>
        <v>-17.850000000000023</v>
      </c>
      <c r="L68" s="13">
        <f>VLOOKUP(A:A,[1]TDSheet!$A:$L,12,0)</f>
        <v>150</v>
      </c>
      <c r="M68" s="13">
        <f>VLOOKUP(A:A,[1]TDSheet!$A:$M,13,0)</f>
        <v>100</v>
      </c>
      <c r="N68" s="13">
        <f>VLOOKUP(A:A,[1]TDSheet!$A:$V,22,0)</f>
        <v>60</v>
      </c>
      <c r="O68" s="13">
        <f>VLOOKUP(A:A,[1]TDSheet!$A:$X,24,0)</f>
        <v>150</v>
      </c>
      <c r="P68" s="13"/>
      <c r="Q68" s="13"/>
      <c r="R68" s="13"/>
      <c r="S68" s="13"/>
      <c r="T68" s="13"/>
      <c r="U68" s="13"/>
      <c r="V68" s="13"/>
      <c r="W68" s="13">
        <f t="shared" si="11"/>
        <v>92.648600000000002</v>
      </c>
      <c r="X68" s="15"/>
      <c r="Y68" s="16">
        <f t="shared" si="12"/>
        <v>7.9902880345736467</v>
      </c>
      <c r="Z68" s="13">
        <f t="shared" si="13"/>
        <v>3.0252912618215491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104.9958</v>
      </c>
      <c r="AF68" s="13">
        <f>VLOOKUP(A:A,[1]TDSheet!$A:$AF,32,0)</f>
        <v>98.902200000000008</v>
      </c>
      <c r="AG68" s="13">
        <f>VLOOKUP(A:A,[1]TDSheet!$A:$AG,33,0)</f>
        <v>91.641800000000003</v>
      </c>
      <c r="AH68" s="13">
        <f>VLOOKUP(A:A,[3]TDSheet!$A:$D,4,0)</f>
        <v>108.94199999999999</v>
      </c>
      <c r="AI68" s="13" t="e">
        <f>VLOOKUP(A:A,[1]TDSheet!$A:$AI,35,0)</f>
        <v>#N/A</v>
      </c>
      <c r="AJ68" s="13">
        <f t="shared" si="14"/>
        <v>0</v>
      </c>
      <c r="AK68" s="13"/>
      <c r="AL68" s="13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133.37100000000001</v>
      </c>
      <c r="D69" s="8">
        <v>354.30700000000002</v>
      </c>
      <c r="E69" s="8">
        <v>276.54599999999999</v>
      </c>
      <c r="F69" s="8">
        <v>199.70400000000001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282.214</v>
      </c>
      <c r="K69" s="13">
        <f t="shared" si="10"/>
        <v>-5.6680000000000064</v>
      </c>
      <c r="L69" s="13">
        <f>VLOOKUP(A:A,[1]TDSheet!$A:$L,12,0)</f>
        <v>120</v>
      </c>
      <c r="M69" s="13">
        <f>VLOOKUP(A:A,[1]TDSheet!$A:$M,13,0)</f>
        <v>60</v>
      </c>
      <c r="N69" s="13">
        <f>VLOOKUP(A:A,[1]TDSheet!$A:$V,22,0)</f>
        <v>0</v>
      </c>
      <c r="O69" s="13">
        <f>VLOOKUP(A:A,[1]TDSheet!$A:$X,24,0)</f>
        <v>80</v>
      </c>
      <c r="P69" s="13"/>
      <c r="Q69" s="13"/>
      <c r="R69" s="13"/>
      <c r="S69" s="13"/>
      <c r="T69" s="13"/>
      <c r="U69" s="13"/>
      <c r="V69" s="13"/>
      <c r="W69" s="13">
        <f t="shared" si="11"/>
        <v>55.309199999999997</v>
      </c>
      <c r="X69" s="15"/>
      <c r="Y69" s="16">
        <f t="shared" si="12"/>
        <v>8.311528642612803</v>
      </c>
      <c r="Z69" s="13">
        <f t="shared" si="13"/>
        <v>3.6106832136425768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58.749800000000008</v>
      </c>
      <c r="AF69" s="13">
        <f>VLOOKUP(A:A,[1]TDSheet!$A:$AF,32,0)</f>
        <v>53.333799999999997</v>
      </c>
      <c r="AG69" s="13">
        <f>VLOOKUP(A:A,[1]TDSheet!$A:$AG,33,0)</f>
        <v>60.540200000000006</v>
      </c>
      <c r="AH69" s="13">
        <f>VLOOKUP(A:A,[3]TDSheet!$A:$D,4,0)</f>
        <v>57.116</v>
      </c>
      <c r="AI69" s="13" t="e">
        <f>VLOOKUP(A:A,[1]TDSheet!$A:$AI,35,0)</f>
        <v>#N/A</v>
      </c>
      <c r="AJ69" s="13">
        <f t="shared" si="14"/>
        <v>0</v>
      </c>
      <c r="AK69" s="13"/>
      <c r="AL69" s="13"/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257.279</v>
      </c>
      <c r="D70" s="8">
        <v>872.15</v>
      </c>
      <c r="E70" s="8">
        <v>664.02700000000004</v>
      </c>
      <c r="F70" s="8">
        <v>390.75599999999997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723.8</v>
      </c>
      <c r="K70" s="13">
        <f t="shared" si="10"/>
        <v>-59.772999999999911</v>
      </c>
      <c r="L70" s="13">
        <f>VLOOKUP(A:A,[1]TDSheet!$A:$L,12,0)</f>
        <v>400</v>
      </c>
      <c r="M70" s="13">
        <f>VLOOKUP(A:A,[1]TDSheet!$A:$M,13,0)</f>
        <v>150</v>
      </c>
      <c r="N70" s="13">
        <f>VLOOKUP(A:A,[1]TDSheet!$A:$V,22,0)</f>
        <v>0</v>
      </c>
      <c r="O70" s="13">
        <f>VLOOKUP(A:A,[1]TDSheet!$A:$X,24,0)</f>
        <v>150</v>
      </c>
      <c r="P70" s="13"/>
      <c r="Q70" s="13"/>
      <c r="R70" s="13"/>
      <c r="S70" s="13"/>
      <c r="T70" s="13"/>
      <c r="U70" s="13"/>
      <c r="V70" s="13"/>
      <c r="W70" s="13">
        <f t="shared" si="11"/>
        <v>132.80540000000002</v>
      </c>
      <c r="X70" s="15"/>
      <c r="Y70" s="16">
        <f t="shared" si="12"/>
        <v>8.2131901263051024</v>
      </c>
      <c r="Z70" s="13">
        <f t="shared" si="13"/>
        <v>2.942320116501286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134.28440000000001</v>
      </c>
      <c r="AF70" s="13">
        <f>VLOOKUP(A:A,[1]TDSheet!$A:$AF,32,0)</f>
        <v>112.36659999999999</v>
      </c>
      <c r="AG70" s="13">
        <f>VLOOKUP(A:A,[1]TDSheet!$A:$AG,33,0)</f>
        <v>151.8184</v>
      </c>
      <c r="AH70" s="13">
        <f>VLOOKUP(A:A,[3]TDSheet!$A:$D,4,0)</f>
        <v>115.197</v>
      </c>
      <c r="AI70" s="13" t="e">
        <f>VLOOKUP(A:A,[1]TDSheet!$A:$AI,35,0)</f>
        <v>#N/A</v>
      </c>
      <c r="AJ70" s="13">
        <f t="shared" si="14"/>
        <v>0</v>
      </c>
      <c r="AK70" s="13"/>
      <c r="AL70" s="13"/>
    </row>
    <row r="71" spans="1:38" s="1" customFormat="1" ht="11.1" customHeight="1" outlineLevel="1" x14ac:dyDescent="0.2">
      <c r="A71" s="7" t="s">
        <v>74</v>
      </c>
      <c r="B71" s="7" t="s">
        <v>8</v>
      </c>
      <c r="C71" s="8">
        <v>236.01</v>
      </c>
      <c r="D71" s="8">
        <v>323.73200000000003</v>
      </c>
      <c r="E71" s="8">
        <v>380.96600000000001</v>
      </c>
      <c r="F71" s="8">
        <v>166.46600000000001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384.65899999999999</v>
      </c>
      <c r="K71" s="13">
        <f t="shared" si="10"/>
        <v>-3.6929999999999836</v>
      </c>
      <c r="L71" s="13">
        <f>VLOOKUP(A:A,[1]TDSheet!$A:$L,12,0)</f>
        <v>160</v>
      </c>
      <c r="M71" s="13">
        <f>VLOOKUP(A:A,[1]TDSheet!$A:$M,13,0)</f>
        <v>70</v>
      </c>
      <c r="N71" s="13">
        <f>VLOOKUP(A:A,[1]TDSheet!$A:$V,22,0)</f>
        <v>80</v>
      </c>
      <c r="O71" s="13">
        <f>VLOOKUP(A:A,[1]TDSheet!$A:$X,24,0)</f>
        <v>90</v>
      </c>
      <c r="P71" s="13"/>
      <c r="Q71" s="13"/>
      <c r="R71" s="13"/>
      <c r="S71" s="13"/>
      <c r="T71" s="13"/>
      <c r="U71" s="13"/>
      <c r="V71" s="13"/>
      <c r="W71" s="13">
        <f t="shared" si="11"/>
        <v>76.193200000000004</v>
      </c>
      <c r="X71" s="15">
        <v>50</v>
      </c>
      <c r="Y71" s="16">
        <f t="shared" si="12"/>
        <v>8.0908270029346454</v>
      </c>
      <c r="Z71" s="13">
        <f t="shared" si="13"/>
        <v>2.1847881438238583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73.662599999999998</v>
      </c>
      <c r="AF71" s="13">
        <f>VLOOKUP(A:A,[1]TDSheet!$A:$AF,32,0)</f>
        <v>66.365600000000001</v>
      </c>
      <c r="AG71" s="13">
        <f>VLOOKUP(A:A,[1]TDSheet!$A:$AG,33,0)</f>
        <v>71.263000000000005</v>
      </c>
      <c r="AH71" s="13">
        <f>VLOOKUP(A:A,[3]TDSheet!$A:$D,4,0)</f>
        <v>87.637</v>
      </c>
      <c r="AI71" s="13" t="e">
        <f>VLOOKUP(A:A,[1]TDSheet!$A:$AI,35,0)</f>
        <v>#N/A</v>
      </c>
      <c r="AJ71" s="13">
        <f t="shared" si="14"/>
        <v>50</v>
      </c>
      <c r="AK71" s="13"/>
      <c r="AL71" s="13"/>
    </row>
    <row r="72" spans="1:38" s="1" customFormat="1" ht="11.1" customHeight="1" outlineLevel="1" x14ac:dyDescent="0.2">
      <c r="A72" s="7" t="s">
        <v>75</v>
      </c>
      <c r="B72" s="7" t="s">
        <v>12</v>
      </c>
      <c r="C72" s="8">
        <v>65</v>
      </c>
      <c r="D72" s="8">
        <v>151</v>
      </c>
      <c r="E72" s="8">
        <v>86</v>
      </c>
      <c r="F72" s="8">
        <v>125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95</v>
      </c>
      <c r="K72" s="13">
        <f t="shared" ref="K72:K121" si="15">E72-J72</f>
        <v>-9</v>
      </c>
      <c r="L72" s="13">
        <f>VLOOKUP(A:A,[1]TDSheet!$A:$L,12,0)</f>
        <v>0</v>
      </c>
      <c r="M72" s="13">
        <f>VLOOKUP(A:A,[1]TDSheet!$A:$M,13,0)</f>
        <v>30</v>
      </c>
      <c r="N72" s="13">
        <f>VLOOKUP(A:A,[1]TDSheet!$A:$V,22,0)</f>
        <v>0</v>
      </c>
      <c r="O72" s="13">
        <f>VLOOKUP(A:A,[1]TDSheet!$A:$X,24,0)</f>
        <v>0</v>
      </c>
      <c r="P72" s="13"/>
      <c r="Q72" s="13"/>
      <c r="R72" s="13"/>
      <c r="S72" s="13"/>
      <c r="T72" s="13"/>
      <c r="U72" s="13"/>
      <c r="V72" s="13"/>
      <c r="W72" s="13">
        <f t="shared" ref="W72:W121" si="16">(E72-AD72)/5</f>
        <v>17.2</v>
      </c>
      <c r="X72" s="15"/>
      <c r="Y72" s="16">
        <f t="shared" ref="Y72:Y121" si="17">(F72+L72+M72+N72+O72+X72)/W72</f>
        <v>9.0116279069767451</v>
      </c>
      <c r="Z72" s="13">
        <f t="shared" ref="Z72:Z121" si="18">F72/W72</f>
        <v>7.2674418604651168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25.2</v>
      </c>
      <c r="AF72" s="13">
        <f>VLOOKUP(A:A,[1]TDSheet!$A:$AF,32,0)</f>
        <v>22.8</v>
      </c>
      <c r="AG72" s="13">
        <f>VLOOKUP(A:A,[1]TDSheet!$A:$AG,33,0)</f>
        <v>23.2</v>
      </c>
      <c r="AH72" s="13">
        <f>VLOOKUP(A:A,[3]TDSheet!$A:$D,4,0)</f>
        <v>27</v>
      </c>
      <c r="AI72" s="13">
        <f>VLOOKUP(A:A,[1]TDSheet!$A:$AI,35,0)</f>
        <v>0</v>
      </c>
      <c r="AJ72" s="13">
        <f t="shared" ref="AJ72:AJ121" si="19">X72*H72</f>
        <v>0</v>
      </c>
      <c r="AK72" s="13"/>
      <c r="AL72" s="13"/>
    </row>
    <row r="73" spans="1:38" s="1" customFormat="1" ht="11.1" customHeight="1" outlineLevel="1" x14ac:dyDescent="0.2">
      <c r="A73" s="7" t="s">
        <v>76</v>
      </c>
      <c r="B73" s="7" t="s">
        <v>12</v>
      </c>
      <c r="C73" s="8">
        <v>104</v>
      </c>
      <c r="D73" s="8">
        <v>493</v>
      </c>
      <c r="E73" s="8">
        <v>215</v>
      </c>
      <c r="F73" s="8">
        <v>380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214</v>
      </c>
      <c r="K73" s="13">
        <f t="shared" si="15"/>
        <v>1</v>
      </c>
      <c r="L73" s="13">
        <f>VLOOKUP(A:A,[1]TDSheet!$A:$L,12,0)</f>
        <v>0</v>
      </c>
      <c r="M73" s="13">
        <f>VLOOKUP(A:A,[1]TDSheet!$A:$M,13,0)</f>
        <v>0</v>
      </c>
      <c r="N73" s="13">
        <f>VLOOKUP(A:A,[1]TDSheet!$A:$V,22,0)</f>
        <v>0</v>
      </c>
      <c r="O73" s="13">
        <f>VLOOKUP(A:A,[1]TDSheet!$A:$X,24,0)</f>
        <v>0</v>
      </c>
      <c r="P73" s="13"/>
      <c r="Q73" s="13"/>
      <c r="R73" s="13"/>
      <c r="S73" s="13"/>
      <c r="T73" s="13"/>
      <c r="U73" s="13"/>
      <c r="V73" s="13"/>
      <c r="W73" s="13">
        <f t="shared" si="16"/>
        <v>43</v>
      </c>
      <c r="X73" s="15"/>
      <c r="Y73" s="16">
        <f t="shared" si="17"/>
        <v>8.8372093023255811</v>
      </c>
      <c r="Z73" s="13">
        <f t="shared" si="18"/>
        <v>8.8372093023255811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65.8</v>
      </c>
      <c r="AF73" s="13">
        <f>VLOOKUP(A:A,[1]TDSheet!$A:$AF,32,0)</f>
        <v>60.6</v>
      </c>
      <c r="AG73" s="13">
        <f>VLOOKUP(A:A,[1]TDSheet!$A:$AG,33,0)</f>
        <v>53.4</v>
      </c>
      <c r="AH73" s="13">
        <f>VLOOKUP(A:A,[3]TDSheet!$A:$D,4,0)</f>
        <v>28</v>
      </c>
      <c r="AI73" s="13">
        <f>VLOOKUP(A:A,[1]TDSheet!$A:$AI,35,0)</f>
        <v>0</v>
      </c>
      <c r="AJ73" s="13">
        <f t="shared" si="19"/>
        <v>0</v>
      </c>
      <c r="AK73" s="13"/>
      <c r="AL73" s="13"/>
    </row>
    <row r="74" spans="1:38" s="1" customFormat="1" ht="11.1" customHeight="1" outlineLevel="1" x14ac:dyDescent="0.2">
      <c r="A74" s="7" t="s">
        <v>77</v>
      </c>
      <c r="B74" s="7" t="s">
        <v>12</v>
      </c>
      <c r="C74" s="8">
        <v>298</v>
      </c>
      <c r="D74" s="8">
        <v>378</v>
      </c>
      <c r="E74" s="8">
        <v>446</v>
      </c>
      <c r="F74" s="8">
        <v>216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456</v>
      </c>
      <c r="K74" s="13">
        <f t="shared" si="15"/>
        <v>-10</v>
      </c>
      <c r="L74" s="13">
        <f>VLOOKUP(A:A,[1]TDSheet!$A:$L,12,0)</f>
        <v>250</v>
      </c>
      <c r="M74" s="13">
        <f>VLOOKUP(A:A,[1]TDSheet!$A:$M,13,0)</f>
        <v>120</v>
      </c>
      <c r="N74" s="13">
        <f>VLOOKUP(A:A,[1]TDSheet!$A:$V,22,0)</f>
        <v>0</v>
      </c>
      <c r="O74" s="13">
        <f>VLOOKUP(A:A,[1]TDSheet!$A:$X,24,0)</f>
        <v>130</v>
      </c>
      <c r="P74" s="13"/>
      <c r="Q74" s="13"/>
      <c r="R74" s="13"/>
      <c r="S74" s="13"/>
      <c r="T74" s="13"/>
      <c r="U74" s="13"/>
      <c r="V74" s="13"/>
      <c r="W74" s="13">
        <f t="shared" si="16"/>
        <v>89.2</v>
      </c>
      <c r="X74" s="15"/>
      <c r="Y74" s="16">
        <f t="shared" si="17"/>
        <v>8.0269058295964122</v>
      </c>
      <c r="Z74" s="13">
        <f t="shared" si="18"/>
        <v>2.4215246636771299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91</v>
      </c>
      <c r="AF74" s="13">
        <f>VLOOKUP(A:A,[1]TDSheet!$A:$AF,32,0)</f>
        <v>84</v>
      </c>
      <c r="AG74" s="13">
        <f>VLOOKUP(A:A,[1]TDSheet!$A:$AG,33,0)</f>
        <v>82.8</v>
      </c>
      <c r="AH74" s="13">
        <f>VLOOKUP(A:A,[3]TDSheet!$A:$D,4,0)</f>
        <v>73</v>
      </c>
      <c r="AI74" s="13" t="str">
        <f>VLOOKUP(A:A,[1]TDSheet!$A:$AI,35,0)</f>
        <v>мартяб</v>
      </c>
      <c r="AJ74" s="13">
        <f t="shared" si="19"/>
        <v>0</v>
      </c>
      <c r="AK74" s="13"/>
      <c r="AL74" s="13"/>
    </row>
    <row r="75" spans="1:38" s="1" customFormat="1" ht="11.1" customHeight="1" outlineLevel="1" x14ac:dyDescent="0.2">
      <c r="A75" s="7" t="s">
        <v>78</v>
      </c>
      <c r="B75" s="7" t="s">
        <v>8</v>
      </c>
      <c r="C75" s="8">
        <v>25.742999999999999</v>
      </c>
      <c r="D75" s="8">
        <v>478.70699999999999</v>
      </c>
      <c r="E75" s="8">
        <v>73.763999999999996</v>
      </c>
      <c r="F75" s="8">
        <v>94.611999999999995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95.483999999999995</v>
      </c>
      <c r="K75" s="13">
        <f t="shared" si="15"/>
        <v>-21.72</v>
      </c>
      <c r="L75" s="13">
        <f>VLOOKUP(A:A,[1]TDSheet!$A:$L,12,0)</f>
        <v>40</v>
      </c>
      <c r="M75" s="13">
        <f>VLOOKUP(A:A,[1]TDSheet!$A:$M,13,0)</f>
        <v>20</v>
      </c>
      <c r="N75" s="13">
        <f>VLOOKUP(A:A,[1]TDSheet!$A:$V,22,0)</f>
        <v>0</v>
      </c>
      <c r="O75" s="13">
        <f>VLOOKUP(A:A,[1]TDSheet!$A:$X,24,0)</f>
        <v>0</v>
      </c>
      <c r="P75" s="13"/>
      <c r="Q75" s="13"/>
      <c r="R75" s="13"/>
      <c r="S75" s="13"/>
      <c r="T75" s="13"/>
      <c r="U75" s="13"/>
      <c r="V75" s="13"/>
      <c r="W75" s="13">
        <f t="shared" si="16"/>
        <v>14.752799999999999</v>
      </c>
      <c r="X75" s="15"/>
      <c r="Y75" s="16">
        <f t="shared" si="17"/>
        <v>10.480180033620737</v>
      </c>
      <c r="Z75" s="13">
        <f t="shared" si="18"/>
        <v>6.4131554687923646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23.679200000000002</v>
      </c>
      <c r="AF75" s="13">
        <f>VLOOKUP(A:A,[1]TDSheet!$A:$AF,32,0)</f>
        <v>18.450399999999998</v>
      </c>
      <c r="AG75" s="13">
        <f>VLOOKUP(A:A,[1]TDSheet!$A:$AG,33,0)</f>
        <v>23.449000000000002</v>
      </c>
      <c r="AH75" s="13">
        <f>VLOOKUP(A:A,[3]TDSheet!$A:$D,4,0)</f>
        <v>17.757999999999999</v>
      </c>
      <c r="AI75" s="13">
        <f>VLOOKUP(A:A,[1]TDSheet!$A:$AI,35,0)</f>
        <v>0</v>
      </c>
      <c r="AJ75" s="13">
        <f t="shared" si="19"/>
        <v>0</v>
      </c>
      <c r="AK75" s="13"/>
      <c r="AL75" s="13"/>
    </row>
    <row r="76" spans="1:38" s="1" customFormat="1" ht="11.1" customHeight="1" outlineLevel="1" x14ac:dyDescent="0.2">
      <c r="A76" s="7" t="s">
        <v>79</v>
      </c>
      <c r="B76" s="7" t="s">
        <v>12</v>
      </c>
      <c r="C76" s="8">
        <v>360</v>
      </c>
      <c r="D76" s="8">
        <v>628</v>
      </c>
      <c r="E76" s="8">
        <v>858</v>
      </c>
      <c r="F76" s="8">
        <v>106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872</v>
      </c>
      <c r="K76" s="13">
        <f t="shared" si="15"/>
        <v>-14</v>
      </c>
      <c r="L76" s="13">
        <f>VLOOKUP(A:A,[1]TDSheet!$A:$L,12,0)</f>
        <v>300</v>
      </c>
      <c r="M76" s="13">
        <f>VLOOKUP(A:A,[1]TDSheet!$A:$M,13,0)</f>
        <v>200</v>
      </c>
      <c r="N76" s="13">
        <f>VLOOKUP(A:A,[1]TDSheet!$A:$V,22,0)</f>
        <v>500</v>
      </c>
      <c r="O76" s="13">
        <f>VLOOKUP(A:A,[1]TDSheet!$A:$X,24,0)</f>
        <v>300</v>
      </c>
      <c r="P76" s="13"/>
      <c r="Q76" s="13"/>
      <c r="R76" s="13"/>
      <c r="S76" s="13"/>
      <c r="T76" s="13"/>
      <c r="U76" s="13"/>
      <c r="V76" s="13"/>
      <c r="W76" s="13">
        <f t="shared" si="16"/>
        <v>171.6</v>
      </c>
      <c r="X76" s="15"/>
      <c r="Y76" s="16">
        <f t="shared" si="17"/>
        <v>8.1934731934731939</v>
      </c>
      <c r="Z76" s="13">
        <f t="shared" si="18"/>
        <v>0.61771561771561778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113</v>
      </c>
      <c r="AF76" s="13">
        <f>VLOOKUP(A:A,[1]TDSheet!$A:$AF,32,0)</f>
        <v>113</v>
      </c>
      <c r="AG76" s="13">
        <f>VLOOKUP(A:A,[1]TDSheet!$A:$AG,33,0)</f>
        <v>131.6</v>
      </c>
      <c r="AH76" s="13">
        <f>VLOOKUP(A:A,[3]TDSheet!$A:$D,4,0)</f>
        <v>66</v>
      </c>
      <c r="AI76" s="13" t="str">
        <f>VLOOKUP(A:A,[1]TDSheet!$A:$AI,35,0)</f>
        <v>оконч</v>
      </c>
      <c r="AJ76" s="13">
        <f t="shared" si="19"/>
        <v>0</v>
      </c>
      <c r="AK76" s="13"/>
      <c r="AL76" s="13"/>
    </row>
    <row r="77" spans="1:38" s="1" customFormat="1" ht="11.1" customHeight="1" outlineLevel="1" x14ac:dyDescent="0.2">
      <c r="A77" s="7" t="s">
        <v>80</v>
      </c>
      <c r="B77" s="7" t="s">
        <v>12</v>
      </c>
      <c r="C77" s="8">
        <v>544</v>
      </c>
      <c r="D77" s="8">
        <v>439</v>
      </c>
      <c r="E77" s="8">
        <v>861</v>
      </c>
      <c r="F77" s="8">
        <v>111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887</v>
      </c>
      <c r="K77" s="13">
        <f t="shared" si="15"/>
        <v>-26</v>
      </c>
      <c r="L77" s="13">
        <f>VLOOKUP(A:A,[1]TDSheet!$A:$L,12,0)</f>
        <v>350</v>
      </c>
      <c r="M77" s="13">
        <f>VLOOKUP(A:A,[1]TDSheet!$A:$M,13,0)</f>
        <v>150</v>
      </c>
      <c r="N77" s="13">
        <f>VLOOKUP(A:A,[1]TDSheet!$A:$V,22,0)</f>
        <v>500</v>
      </c>
      <c r="O77" s="13">
        <f>VLOOKUP(A:A,[1]TDSheet!$A:$X,24,0)</f>
        <v>300</v>
      </c>
      <c r="P77" s="13"/>
      <c r="Q77" s="13"/>
      <c r="R77" s="13"/>
      <c r="S77" s="13"/>
      <c r="T77" s="13"/>
      <c r="U77" s="13"/>
      <c r="V77" s="13"/>
      <c r="W77" s="13">
        <f t="shared" si="16"/>
        <v>172.2</v>
      </c>
      <c r="X77" s="15"/>
      <c r="Y77" s="16">
        <f t="shared" si="17"/>
        <v>8.1939605110336817</v>
      </c>
      <c r="Z77" s="13">
        <f t="shared" si="18"/>
        <v>0.64459930313588854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160.19999999999999</v>
      </c>
      <c r="AF77" s="13">
        <f>VLOOKUP(A:A,[1]TDSheet!$A:$AF,32,0)</f>
        <v>129.4</v>
      </c>
      <c r="AG77" s="13">
        <f>VLOOKUP(A:A,[1]TDSheet!$A:$AG,33,0)</f>
        <v>133.4</v>
      </c>
      <c r="AH77" s="13">
        <f>VLOOKUP(A:A,[3]TDSheet!$A:$D,4,0)</f>
        <v>100</v>
      </c>
      <c r="AI77" s="13">
        <f>VLOOKUP(A:A,[1]TDSheet!$A:$AI,35,0)</f>
        <v>0</v>
      </c>
      <c r="AJ77" s="13">
        <f t="shared" si="19"/>
        <v>0</v>
      </c>
      <c r="AK77" s="13"/>
      <c r="AL77" s="13"/>
    </row>
    <row r="78" spans="1:38" s="1" customFormat="1" ht="11.1" customHeight="1" outlineLevel="1" x14ac:dyDescent="0.2">
      <c r="A78" s="7" t="s">
        <v>81</v>
      </c>
      <c r="B78" s="7" t="s">
        <v>12</v>
      </c>
      <c r="C78" s="8">
        <v>46</v>
      </c>
      <c r="D78" s="8">
        <v>2260</v>
      </c>
      <c r="E78" s="8">
        <v>535</v>
      </c>
      <c r="F78" s="8">
        <v>398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606</v>
      </c>
      <c r="K78" s="13">
        <f t="shared" si="15"/>
        <v>-71</v>
      </c>
      <c r="L78" s="13">
        <f>VLOOKUP(A:A,[1]TDSheet!$A:$L,12,0)</f>
        <v>200</v>
      </c>
      <c r="M78" s="13">
        <f>VLOOKUP(A:A,[1]TDSheet!$A:$M,13,0)</f>
        <v>150</v>
      </c>
      <c r="N78" s="13">
        <f>VLOOKUP(A:A,[1]TDSheet!$A:$V,22,0)</f>
        <v>0</v>
      </c>
      <c r="O78" s="13">
        <f>VLOOKUP(A:A,[1]TDSheet!$A:$X,24,0)</f>
        <v>100</v>
      </c>
      <c r="P78" s="13"/>
      <c r="Q78" s="13"/>
      <c r="R78" s="13"/>
      <c r="S78" s="13"/>
      <c r="T78" s="13"/>
      <c r="U78" s="13"/>
      <c r="V78" s="13"/>
      <c r="W78" s="13">
        <f t="shared" si="16"/>
        <v>107</v>
      </c>
      <c r="X78" s="15"/>
      <c r="Y78" s="16">
        <f t="shared" si="17"/>
        <v>7.9252336448598131</v>
      </c>
      <c r="Z78" s="13">
        <f t="shared" si="18"/>
        <v>3.7196261682242993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121.2</v>
      </c>
      <c r="AF78" s="13">
        <f>VLOOKUP(A:A,[1]TDSheet!$A:$AF,32,0)</f>
        <v>114.6</v>
      </c>
      <c r="AG78" s="13">
        <f>VLOOKUP(A:A,[1]TDSheet!$A:$AG,33,0)</f>
        <v>122.6</v>
      </c>
      <c r="AH78" s="13">
        <f>VLOOKUP(A:A,[3]TDSheet!$A:$D,4,0)</f>
        <v>125</v>
      </c>
      <c r="AI78" s="13">
        <f>VLOOKUP(A:A,[1]TDSheet!$A:$AI,35,0)</f>
        <v>0</v>
      </c>
      <c r="AJ78" s="13">
        <f t="shared" si="19"/>
        <v>0</v>
      </c>
      <c r="AK78" s="13"/>
      <c r="AL78" s="13"/>
    </row>
    <row r="79" spans="1:38" s="1" customFormat="1" ht="11.1" customHeight="1" outlineLevel="1" x14ac:dyDescent="0.2">
      <c r="A79" s="7" t="s">
        <v>82</v>
      </c>
      <c r="B79" s="7" t="s">
        <v>12</v>
      </c>
      <c r="C79" s="8">
        <v>-81</v>
      </c>
      <c r="D79" s="8">
        <v>683</v>
      </c>
      <c r="E79" s="8">
        <v>556</v>
      </c>
      <c r="F79" s="8">
        <v>-19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896</v>
      </c>
      <c r="K79" s="13">
        <f t="shared" si="15"/>
        <v>-340</v>
      </c>
      <c r="L79" s="13">
        <f>VLOOKUP(A:A,[1]TDSheet!$A:$L,12,0)</f>
        <v>100</v>
      </c>
      <c r="M79" s="13">
        <f>VLOOKUP(A:A,[1]TDSheet!$A:$M,13,0)</f>
        <v>100</v>
      </c>
      <c r="N79" s="13">
        <f>VLOOKUP(A:A,[1]TDSheet!$A:$V,22,0)</f>
        <v>150</v>
      </c>
      <c r="O79" s="13">
        <f>VLOOKUP(A:A,[1]TDSheet!$A:$X,24,0)</f>
        <v>150</v>
      </c>
      <c r="P79" s="13"/>
      <c r="Q79" s="13"/>
      <c r="R79" s="13"/>
      <c r="S79" s="13"/>
      <c r="T79" s="13"/>
      <c r="U79" s="13"/>
      <c r="V79" s="13"/>
      <c r="W79" s="13">
        <f t="shared" si="16"/>
        <v>111.2</v>
      </c>
      <c r="X79" s="15">
        <v>100</v>
      </c>
      <c r="Y79" s="16">
        <f t="shared" si="17"/>
        <v>5.2248201438848918</v>
      </c>
      <c r="Z79" s="13">
        <f t="shared" si="18"/>
        <v>-0.17086330935251798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96.4</v>
      </c>
      <c r="AF79" s="13">
        <f>VLOOKUP(A:A,[1]TDSheet!$A:$AF,32,0)</f>
        <v>30.4</v>
      </c>
      <c r="AG79" s="13">
        <f>VLOOKUP(A:A,[1]TDSheet!$A:$AG,33,0)</f>
        <v>42</v>
      </c>
      <c r="AH79" s="13">
        <f>VLOOKUP(A:A,[3]TDSheet!$A:$D,4,0)</f>
        <v>30</v>
      </c>
      <c r="AI79" s="13" t="str">
        <f>VLOOKUP(A:A,[1]TDSheet!$A:$AI,35,0)</f>
        <v>завод</v>
      </c>
      <c r="AJ79" s="13">
        <f t="shared" si="19"/>
        <v>33</v>
      </c>
      <c r="AK79" s="13"/>
      <c r="AL79" s="13"/>
    </row>
    <row r="80" spans="1:38" s="1" customFormat="1" ht="21.95" customHeight="1" outlineLevel="1" x14ac:dyDescent="0.2">
      <c r="A80" s="7" t="s">
        <v>83</v>
      </c>
      <c r="B80" s="7" t="s">
        <v>12</v>
      </c>
      <c r="C80" s="8">
        <v>314</v>
      </c>
      <c r="D80" s="8">
        <v>1103</v>
      </c>
      <c r="E80" s="8">
        <v>395</v>
      </c>
      <c r="F80" s="8">
        <v>13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490</v>
      </c>
      <c r="K80" s="13">
        <f t="shared" si="15"/>
        <v>-95</v>
      </c>
      <c r="L80" s="13">
        <f>VLOOKUP(A:A,[1]TDSheet!$A:$L,12,0)</f>
        <v>100</v>
      </c>
      <c r="M80" s="13">
        <f>VLOOKUP(A:A,[1]TDSheet!$A:$M,13,0)</f>
        <v>120</v>
      </c>
      <c r="N80" s="13">
        <f>VLOOKUP(A:A,[1]TDSheet!$A:$V,22,0)</f>
        <v>120</v>
      </c>
      <c r="O80" s="13">
        <f>VLOOKUP(A:A,[1]TDSheet!$A:$X,24,0)</f>
        <v>120</v>
      </c>
      <c r="P80" s="13"/>
      <c r="Q80" s="13"/>
      <c r="R80" s="13"/>
      <c r="S80" s="13"/>
      <c r="T80" s="13"/>
      <c r="U80" s="13"/>
      <c r="V80" s="13"/>
      <c r="W80" s="13">
        <f t="shared" si="16"/>
        <v>79</v>
      </c>
      <c r="X80" s="15">
        <v>100</v>
      </c>
      <c r="Y80" s="16">
        <f t="shared" si="17"/>
        <v>7.2531645569620249</v>
      </c>
      <c r="Z80" s="13">
        <f t="shared" si="18"/>
        <v>0.16455696202531644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107.6</v>
      </c>
      <c r="AF80" s="13">
        <f>VLOOKUP(A:A,[1]TDSheet!$A:$AF,32,0)</f>
        <v>84.6</v>
      </c>
      <c r="AG80" s="13">
        <f>VLOOKUP(A:A,[1]TDSheet!$A:$AG,33,0)</f>
        <v>89.8</v>
      </c>
      <c r="AH80" s="13">
        <f>VLOOKUP(A:A,[3]TDSheet!$A:$D,4,0)</f>
        <v>28</v>
      </c>
      <c r="AI80" s="13">
        <f>VLOOKUP(A:A,[1]TDSheet!$A:$AI,35,0)</f>
        <v>0</v>
      </c>
      <c r="AJ80" s="13">
        <f t="shared" si="19"/>
        <v>35</v>
      </c>
      <c r="AK80" s="13"/>
      <c r="AL80" s="13"/>
    </row>
    <row r="81" spans="1:38" s="1" customFormat="1" ht="11.1" customHeight="1" outlineLevel="1" x14ac:dyDescent="0.2">
      <c r="A81" s="7" t="s">
        <v>84</v>
      </c>
      <c r="B81" s="7" t="s">
        <v>12</v>
      </c>
      <c r="C81" s="8">
        <v>189</v>
      </c>
      <c r="D81" s="8">
        <v>229</v>
      </c>
      <c r="E81" s="8">
        <v>182</v>
      </c>
      <c r="F81" s="8">
        <v>234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205</v>
      </c>
      <c r="K81" s="13">
        <f t="shared" si="15"/>
        <v>-23</v>
      </c>
      <c r="L81" s="13">
        <f>VLOOKUP(A:A,[1]TDSheet!$A:$L,12,0)</f>
        <v>60</v>
      </c>
      <c r="M81" s="13">
        <f>VLOOKUP(A:A,[1]TDSheet!$A:$M,13,0)</f>
        <v>110</v>
      </c>
      <c r="N81" s="13">
        <f>VLOOKUP(A:A,[1]TDSheet!$A:$V,22,0)</f>
        <v>0</v>
      </c>
      <c r="O81" s="13">
        <f>VLOOKUP(A:A,[1]TDSheet!$A:$X,24,0)</f>
        <v>0</v>
      </c>
      <c r="P81" s="13"/>
      <c r="Q81" s="13"/>
      <c r="R81" s="13"/>
      <c r="S81" s="13"/>
      <c r="T81" s="13"/>
      <c r="U81" s="13"/>
      <c r="V81" s="13"/>
      <c r="W81" s="13">
        <f t="shared" si="16"/>
        <v>36.4</v>
      </c>
      <c r="X81" s="15"/>
      <c r="Y81" s="16">
        <f t="shared" si="17"/>
        <v>11.098901098901099</v>
      </c>
      <c r="Z81" s="13">
        <f t="shared" si="18"/>
        <v>6.4285714285714288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42.6</v>
      </c>
      <c r="AF81" s="13">
        <f>VLOOKUP(A:A,[1]TDSheet!$A:$AF,32,0)</f>
        <v>41.6</v>
      </c>
      <c r="AG81" s="13">
        <f>VLOOKUP(A:A,[1]TDSheet!$A:$AG,33,0)</f>
        <v>45.4</v>
      </c>
      <c r="AH81" s="13">
        <f>VLOOKUP(A:A,[3]TDSheet!$A:$D,4,0)</f>
        <v>9</v>
      </c>
      <c r="AI81" s="13" t="str">
        <f>VLOOKUP(A:A,[1]TDSheet!$A:$AI,35,0)</f>
        <v>мартяб</v>
      </c>
      <c r="AJ81" s="13">
        <f t="shared" si="19"/>
        <v>0</v>
      </c>
      <c r="AK81" s="13"/>
      <c r="AL81" s="13"/>
    </row>
    <row r="82" spans="1:38" s="1" customFormat="1" ht="11.1" customHeight="1" outlineLevel="1" x14ac:dyDescent="0.2">
      <c r="A82" s="7" t="s">
        <v>85</v>
      </c>
      <c r="B82" s="7" t="s">
        <v>12</v>
      </c>
      <c r="C82" s="8">
        <v>2597</v>
      </c>
      <c r="D82" s="8">
        <v>6605</v>
      </c>
      <c r="E82" s="8">
        <v>6710</v>
      </c>
      <c r="F82" s="8">
        <v>2313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6868</v>
      </c>
      <c r="K82" s="13">
        <f t="shared" si="15"/>
        <v>-158</v>
      </c>
      <c r="L82" s="13">
        <f>VLOOKUP(A:A,[1]TDSheet!$A:$L,12,0)</f>
        <v>1000</v>
      </c>
      <c r="M82" s="13">
        <f>VLOOKUP(A:A,[1]TDSheet!$A:$M,13,0)</f>
        <v>1200</v>
      </c>
      <c r="N82" s="13">
        <f>VLOOKUP(A:A,[1]TDSheet!$A:$V,22,0)</f>
        <v>500</v>
      </c>
      <c r="O82" s="13">
        <f>VLOOKUP(A:A,[1]TDSheet!$A:$X,24,0)</f>
        <v>700</v>
      </c>
      <c r="P82" s="13"/>
      <c r="Q82" s="13"/>
      <c r="R82" s="13"/>
      <c r="S82" s="13"/>
      <c r="T82" s="13"/>
      <c r="U82" s="13"/>
      <c r="V82" s="13"/>
      <c r="W82" s="13">
        <f t="shared" si="16"/>
        <v>764.8</v>
      </c>
      <c r="X82" s="15"/>
      <c r="Y82" s="16">
        <f t="shared" si="17"/>
        <v>7.4699267782426784</v>
      </c>
      <c r="Z82" s="13">
        <f t="shared" si="18"/>
        <v>3.0243200836820083</v>
      </c>
      <c r="AA82" s="13"/>
      <c r="AB82" s="13"/>
      <c r="AC82" s="13"/>
      <c r="AD82" s="13">
        <f>VLOOKUP(A:A,[1]TDSheet!$A:$AD,30,0)</f>
        <v>2886</v>
      </c>
      <c r="AE82" s="13">
        <f>VLOOKUP(A:A,[1]TDSheet!$A:$AE,31,0)</f>
        <v>677.6</v>
      </c>
      <c r="AF82" s="13">
        <f>VLOOKUP(A:A,[1]TDSheet!$A:$AF,32,0)</f>
        <v>714.6</v>
      </c>
      <c r="AG82" s="13">
        <f>VLOOKUP(A:A,[1]TDSheet!$A:$AG,33,0)</f>
        <v>816</v>
      </c>
      <c r="AH82" s="13">
        <f>VLOOKUP(A:A,[3]TDSheet!$A:$D,4,0)</f>
        <v>527</v>
      </c>
      <c r="AI82" s="13" t="str">
        <f>VLOOKUP(A:A,[1]TDSheet!$A:$AI,35,0)</f>
        <v>оконч</v>
      </c>
      <c r="AJ82" s="13">
        <f t="shared" si="19"/>
        <v>0</v>
      </c>
      <c r="AK82" s="13"/>
      <c r="AL82" s="13"/>
    </row>
    <row r="83" spans="1:38" s="1" customFormat="1" ht="11.1" customHeight="1" outlineLevel="1" x14ac:dyDescent="0.2">
      <c r="A83" s="7" t="s">
        <v>86</v>
      </c>
      <c r="B83" s="7" t="s">
        <v>12</v>
      </c>
      <c r="C83" s="8">
        <v>3228</v>
      </c>
      <c r="D83" s="8">
        <v>5108</v>
      </c>
      <c r="E83" s="8">
        <v>4643</v>
      </c>
      <c r="F83" s="8">
        <v>3562</v>
      </c>
      <c r="G83" s="1" t="str">
        <f>VLOOKUP(A:A,[1]TDSheet!$A:$G,7,0)</f>
        <v>бнмарт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4789</v>
      </c>
      <c r="K83" s="13">
        <f t="shared" si="15"/>
        <v>-146</v>
      </c>
      <c r="L83" s="13">
        <f>VLOOKUP(A:A,[1]TDSheet!$A:$L,12,0)</f>
        <v>2200</v>
      </c>
      <c r="M83" s="13">
        <f>VLOOKUP(A:A,[1]TDSheet!$A:$M,13,0)</f>
        <v>1700</v>
      </c>
      <c r="N83" s="13">
        <f>VLOOKUP(A:A,[1]TDSheet!$A:$V,22,0)</f>
        <v>1000</v>
      </c>
      <c r="O83" s="13">
        <f>VLOOKUP(A:A,[1]TDSheet!$A:$X,24,0)</f>
        <v>1200</v>
      </c>
      <c r="P83" s="13"/>
      <c r="Q83" s="13"/>
      <c r="R83" s="13"/>
      <c r="S83" s="13"/>
      <c r="T83" s="13"/>
      <c r="U83" s="13"/>
      <c r="V83" s="13"/>
      <c r="W83" s="13">
        <f t="shared" si="16"/>
        <v>914.2</v>
      </c>
      <c r="X83" s="15">
        <v>500</v>
      </c>
      <c r="Y83" s="16">
        <f t="shared" si="17"/>
        <v>11.115729599649967</v>
      </c>
      <c r="Z83" s="13">
        <f t="shared" si="18"/>
        <v>3.8963027783854733</v>
      </c>
      <c r="AA83" s="13"/>
      <c r="AB83" s="13"/>
      <c r="AC83" s="13"/>
      <c r="AD83" s="13">
        <f>VLOOKUP(A:A,[1]TDSheet!$A:$AD,30,0)</f>
        <v>72</v>
      </c>
      <c r="AE83" s="13">
        <f>VLOOKUP(A:A,[1]TDSheet!$A:$AE,31,0)</f>
        <v>1189.2</v>
      </c>
      <c r="AF83" s="13">
        <f>VLOOKUP(A:A,[1]TDSheet!$A:$AF,32,0)</f>
        <v>988</v>
      </c>
      <c r="AG83" s="13">
        <f>VLOOKUP(A:A,[1]TDSheet!$A:$AG,33,0)</f>
        <v>997.8</v>
      </c>
      <c r="AH83" s="13">
        <f>VLOOKUP(A:A,[3]TDSheet!$A:$D,4,0)</f>
        <v>813</v>
      </c>
      <c r="AI83" s="13" t="str">
        <f>VLOOKUP(A:A,[1]TDSheet!$A:$AI,35,0)</f>
        <v>мартяб</v>
      </c>
      <c r="AJ83" s="13">
        <f t="shared" si="19"/>
        <v>175</v>
      </c>
      <c r="AK83" s="13"/>
      <c r="AL83" s="13"/>
    </row>
    <row r="84" spans="1:38" s="1" customFormat="1" ht="11.1" customHeight="1" outlineLevel="1" x14ac:dyDescent="0.2">
      <c r="A84" s="7" t="s">
        <v>87</v>
      </c>
      <c r="B84" s="7" t="s">
        <v>12</v>
      </c>
      <c r="C84" s="8">
        <v>57</v>
      </c>
      <c r="D84" s="8">
        <v>5</v>
      </c>
      <c r="E84" s="8">
        <v>18</v>
      </c>
      <c r="F84" s="8">
        <v>40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3">
        <f>VLOOKUP(A:A,[2]TDSheet!$A:$F,6,0)</f>
        <v>18</v>
      </c>
      <c r="K84" s="13">
        <f t="shared" si="15"/>
        <v>0</v>
      </c>
      <c r="L84" s="13">
        <f>VLOOKUP(A:A,[1]TDSheet!$A:$L,12,0)</f>
        <v>0</v>
      </c>
      <c r="M84" s="13">
        <f>VLOOKUP(A:A,[1]TDSheet!$A:$M,13,0)</f>
        <v>0</v>
      </c>
      <c r="N84" s="13">
        <f>VLOOKUP(A:A,[1]TDSheet!$A:$V,22,0)</f>
        <v>0</v>
      </c>
      <c r="O84" s="13">
        <f>VLOOKUP(A:A,[1]TDSheet!$A:$X,24,0)</f>
        <v>0</v>
      </c>
      <c r="P84" s="13"/>
      <c r="Q84" s="13"/>
      <c r="R84" s="13"/>
      <c r="S84" s="13"/>
      <c r="T84" s="13"/>
      <c r="U84" s="13"/>
      <c r="V84" s="13"/>
      <c r="W84" s="13">
        <f t="shared" si="16"/>
        <v>3.6</v>
      </c>
      <c r="X84" s="15"/>
      <c r="Y84" s="16">
        <f t="shared" si="17"/>
        <v>11.111111111111111</v>
      </c>
      <c r="Z84" s="13">
        <f t="shared" si="18"/>
        <v>11.111111111111111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2.2000000000000002</v>
      </c>
      <c r="AF84" s="13">
        <f>VLOOKUP(A:A,[1]TDSheet!$A:$AF,32,0)</f>
        <v>1.4</v>
      </c>
      <c r="AG84" s="13">
        <f>VLOOKUP(A:A,[1]TDSheet!$A:$AG,33,0)</f>
        <v>2.4</v>
      </c>
      <c r="AH84" s="13">
        <f>VLOOKUP(A:A,[3]TDSheet!$A:$D,4,0)</f>
        <v>6</v>
      </c>
      <c r="AI84" s="13" t="str">
        <f>VLOOKUP(A:A,[1]TDSheet!$A:$AI,35,0)</f>
        <v>увел</v>
      </c>
      <c r="AJ84" s="13">
        <f t="shared" si="19"/>
        <v>0</v>
      </c>
      <c r="AK84" s="13"/>
      <c r="AL84" s="13"/>
    </row>
    <row r="85" spans="1:38" s="1" customFormat="1" ht="21.95" customHeight="1" outlineLevel="1" x14ac:dyDescent="0.2">
      <c r="A85" s="7" t="s">
        <v>88</v>
      </c>
      <c r="B85" s="7" t="s">
        <v>12</v>
      </c>
      <c r="C85" s="8">
        <v>291</v>
      </c>
      <c r="D85" s="8">
        <v>593</v>
      </c>
      <c r="E85" s="8">
        <v>337</v>
      </c>
      <c r="F85" s="8">
        <v>534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359</v>
      </c>
      <c r="K85" s="13">
        <f t="shared" si="15"/>
        <v>-22</v>
      </c>
      <c r="L85" s="13">
        <f>VLOOKUP(A:A,[1]TDSheet!$A:$L,12,0)</f>
        <v>0</v>
      </c>
      <c r="M85" s="13">
        <f>VLOOKUP(A:A,[1]TDSheet!$A:$M,13,0)</f>
        <v>0</v>
      </c>
      <c r="N85" s="13">
        <f>VLOOKUP(A:A,[1]TDSheet!$A:$V,22,0)</f>
        <v>0</v>
      </c>
      <c r="O85" s="13">
        <f>VLOOKUP(A:A,[1]TDSheet!$A:$X,24,0)</f>
        <v>0</v>
      </c>
      <c r="P85" s="13"/>
      <c r="Q85" s="13"/>
      <c r="R85" s="13"/>
      <c r="S85" s="13"/>
      <c r="T85" s="13"/>
      <c r="U85" s="13"/>
      <c r="V85" s="13"/>
      <c r="W85" s="13">
        <f t="shared" si="16"/>
        <v>67.400000000000006</v>
      </c>
      <c r="X85" s="15"/>
      <c r="Y85" s="16">
        <f t="shared" si="17"/>
        <v>7.9228486646884262</v>
      </c>
      <c r="Z85" s="13">
        <f t="shared" si="18"/>
        <v>7.9228486646884262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109.8</v>
      </c>
      <c r="AF85" s="13">
        <f>VLOOKUP(A:A,[1]TDSheet!$A:$AF,32,0)</f>
        <v>107.8</v>
      </c>
      <c r="AG85" s="13">
        <f>VLOOKUP(A:A,[1]TDSheet!$A:$AG,33,0)</f>
        <v>75.8</v>
      </c>
      <c r="AH85" s="13">
        <f>VLOOKUP(A:A,[3]TDSheet!$A:$D,4,0)</f>
        <v>69</v>
      </c>
      <c r="AI85" s="13">
        <f>VLOOKUP(A:A,[1]TDSheet!$A:$AI,35,0)</f>
        <v>0</v>
      </c>
      <c r="AJ85" s="13">
        <f t="shared" si="19"/>
        <v>0</v>
      </c>
      <c r="AK85" s="13"/>
      <c r="AL85" s="13"/>
    </row>
    <row r="86" spans="1:38" s="1" customFormat="1" ht="21.95" customHeight="1" outlineLevel="1" x14ac:dyDescent="0.2">
      <c r="A86" s="7" t="s">
        <v>89</v>
      </c>
      <c r="B86" s="7" t="s">
        <v>8</v>
      </c>
      <c r="C86" s="8">
        <v>177.715</v>
      </c>
      <c r="D86" s="8">
        <v>7.25</v>
      </c>
      <c r="E86" s="8">
        <v>120.307</v>
      </c>
      <c r="F86" s="8">
        <v>57.384</v>
      </c>
      <c r="G86" s="1" t="str">
        <f>VLOOKUP(A:A,[1]TDSheet!$A:$G,7,0)</f>
        <v>н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122.952</v>
      </c>
      <c r="K86" s="13">
        <f t="shared" si="15"/>
        <v>-2.644999999999996</v>
      </c>
      <c r="L86" s="13">
        <f>VLOOKUP(A:A,[1]TDSheet!$A:$L,12,0)</f>
        <v>0</v>
      </c>
      <c r="M86" s="13">
        <f>VLOOKUP(A:A,[1]TDSheet!$A:$M,13,0)</f>
        <v>30</v>
      </c>
      <c r="N86" s="13">
        <f>VLOOKUP(A:A,[1]TDSheet!$A:$V,22,0)</f>
        <v>50</v>
      </c>
      <c r="O86" s="13">
        <f>VLOOKUP(A:A,[1]TDSheet!$A:$X,24,0)</f>
        <v>30</v>
      </c>
      <c r="P86" s="13"/>
      <c r="Q86" s="13"/>
      <c r="R86" s="13"/>
      <c r="S86" s="13"/>
      <c r="T86" s="13"/>
      <c r="U86" s="13"/>
      <c r="V86" s="13"/>
      <c r="W86" s="13">
        <f t="shared" si="16"/>
        <v>24.061399999999999</v>
      </c>
      <c r="X86" s="15">
        <v>30</v>
      </c>
      <c r="Y86" s="16">
        <f t="shared" si="17"/>
        <v>8.2033464386943411</v>
      </c>
      <c r="Z86" s="13">
        <f t="shared" si="18"/>
        <v>2.3848986343271799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37.452600000000004</v>
      </c>
      <c r="AF86" s="13">
        <f>VLOOKUP(A:A,[1]TDSheet!$A:$AF,32,0)</f>
        <v>24.368199999999998</v>
      </c>
      <c r="AG86" s="13">
        <f>VLOOKUP(A:A,[1]TDSheet!$A:$AG,33,0)</f>
        <v>20.59</v>
      </c>
      <c r="AH86" s="13">
        <f>VLOOKUP(A:A,[3]TDSheet!$A:$D,4,0)</f>
        <v>37.700000000000003</v>
      </c>
      <c r="AI86" s="13">
        <f>VLOOKUP(A:A,[1]TDSheet!$A:$AI,35,0)</f>
        <v>0</v>
      </c>
      <c r="AJ86" s="13">
        <f t="shared" si="19"/>
        <v>30</v>
      </c>
      <c r="AK86" s="13"/>
      <c r="AL86" s="13"/>
    </row>
    <row r="87" spans="1:38" s="1" customFormat="1" ht="21.95" customHeight="1" outlineLevel="1" x14ac:dyDescent="0.2">
      <c r="A87" s="7" t="s">
        <v>90</v>
      </c>
      <c r="B87" s="7" t="s">
        <v>8</v>
      </c>
      <c r="C87" s="8">
        <v>34.198999999999998</v>
      </c>
      <c r="D87" s="8">
        <v>1.45</v>
      </c>
      <c r="E87" s="8">
        <v>7.25</v>
      </c>
      <c r="F87" s="8">
        <v>23.913</v>
      </c>
      <c r="G87" s="1">
        <f>VLOOKUP(A:A,[1]TDSheet!$A:$G,7,0)</f>
        <v>0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13.65</v>
      </c>
      <c r="K87" s="13">
        <f t="shared" si="15"/>
        <v>-6.4</v>
      </c>
      <c r="L87" s="13">
        <f>VLOOKUP(A:A,[1]TDSheet!$A:$L,12,0)</f>
        <v>0</v>
      </c>
      <c r="M87" s="13">
        <f>VLOOKUP(A:A,[1]TDSheet!$A:$M,13,0)</f>
        <v>0</v>
      </c>
      <c r="N87" s="13">
        <f>VLOOKUP(A:A,[1]TDSheet!$A:$V,22,0)</f>
        <v>0</v>
      </c>
      <c r="O87" s="13">
        <f>VLOOKUP(A:A,[1]TDSheet!$A:$X,24,0)</f>
        <v>0</v>
      </c>
      <c r="P87" s="13"/>
      <c r="Q87" s="13"/>
      <c r="R87" s="13"/>
      <c r="S87" s="13"/>
      <c r="T87" s="13"/>
      <c r="U87" s="13"/>
      <c r="V87" s="13"/>
      <c r="W87" s="13">
        <f t="shared" si="16"/>
        <v>1.45</v>
      </c>
      <c r="X87" s="15"/>
      <c r="Y87" s="16">
        <f t="shared" si="17"/>
        <v>16.491724137931037</v>
      </c>
      <c r="Z87" s="13">
        <f t="shared" si="18"/>
        <v>16.491724137931037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4.3584000000000005</v>
      </c>
      <c r="AF87" s="13">
        <f>VLOOKUP(A:A,[1]TDSheet!$A:$AF,32,0)</f>
        <v>2.3199999999999998</v>
      </c>
      <c r="AG87" s="13">
        <f>VLOOKUP(A:A,[1]TDSheet!$A:$AG,33,0)</f>
        <v>2.6100000000000003</v>
      </c>
      <c r="AH87" s="13">
        <f>VLOOKUP(A:A,[3]TDSheet!$A:$D,4,0)</f>
        <v>1.45</v>
      </c>
      <c r="AI87" s="13" t="str">
        <f>VLOOKUP(A:A,[1]TDSheet!$A:$AI,35,0)</f>
        <v>увел</v>
      </c>
      <c r="AJ87" s="13">
        <f t="shared" si="19"/>
        <v>0</v>
      </c>
      <c r="AK87" s="13"/>
      <c r="AL87" s="13"/>
    </row>
    <row r="88" spans="1:38" s="1" customFormat="1" ht="21.95" customHeight="1" outlineLevel="1" x14ac:dyDescent="0.2">
      <c r="A88" s="7" t="s">
        <v>91</v>
      </c>
      <c r="B88" s="7" t="s">
        <v>12</v>
      </c>
      <c r="C88" s="8">
        <v>245</v>
      </c>
      <c r="D88" s="8">
        <v>298</v>
      </c>
      <c r="E88" s="8">
        <v>343</v>
      </c>
      <c r="F88" s="8">
        <v>192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3">
        <f>VLOOKUP(A:A,[2]TDSheet!$A:$F,6,0)</f>
        <v>361</v>
      </c>
      <c r="K88" s="13">
        <f t="shared" si="15"/>
        <v>-18</v>
      </c>
      <c r="L88" s="13">
        <f>VLOOKUP(A:A,[1]TDSheet!$A:$L,12,0)</f>
        <v>120</v>
      </c>
      <c r="M88" s="13">
        <f>VLOOKUP(A:A,[1]TDSheet!$A:$M,13,0)</f>
        <v>100</v>
      </c>
      <c r="N88" s="13">
        <f>VLOOKUP(A:A,[1]TDSheet!$A:$V,22,0)</f>
        <v>50</v>
      </c>
      <c r="O88" s="13">
        <f>VLOOKUP(A:A,[1]TDSheet!$A:$X,24,0)</f>
        <v>50</v>
      </c>
      <c r="P88" s="13"/>
      <c r="Q88" s="13"/>
      <c r="R88" s="13"/>
      <c r="S88" s="13"/>
      <c r="T88" s="13"/>
      <c r="U88" s="13"/>
      <c r="V88" s="13"/>
      <c r="W88" s="13">
        <f t="shared" si="16"/>
        <v>68.599999999999994</v>
      </c>
      <c r="X88" s="15">
        <v>50</v>
      </c>
      <c r="Y88" s="16">
        <f t="shared" si="17"/>
        <v>8.1924198250728875</v>
      </c>
      <c r="Z88" s="13">
        <f t="shared" si="18"/>
        <v>2.7988338192419828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62.4</v>
      </c>
      <c r="AF88" s="13">
        <f>VLOOKUP(A:A,[1]TDSheet!$A:$AF,32,0)</f>
        <v>73</v>
      </c>
      <c r="AG88" s="13">
        <f>VLOOKUP(A:A,[1]TDSheet!$A:$AG,33,0)</f>
        <v>68</v>
      </c>
      <c r="AH88" s="13">
        <f>VLOOKUP(A:A,[3]TDSheet!$A:$D,4,0)</f>
        <v>52</v>
      </c>
      <c r="AI88" s="13" t="str">
        <f>VLOOKUP(A:A,[1]TDSheet!$A:$AI,35,0)</f>
        <v>оконч</v>
      </c>
      <c r="AJ88" s="13">
        <f t="shared" si="19"/>
        <v>20</v>
      </c>
      <c r="AK88" s="13"/>
      <c r="AL88" s="13"/>
    </row>
    <row r="89" spans="1:38" s="1" customFormat="1" ht="11.1" customHeight="1" outlineLevel="1" x14ac:dyDescent="0.2">
      <c r="A89" s="7" t="s">
        <v>92</v>
      </c>
      <c r="B89" s="7" t="s">
        <v>8</v>
      </c>
      <c r="C89" s="8">
        <v>83.688000000000002</v>
      </c>
      <c r="D89" s="8">
        <v>73.603999999999999</v>
      </c>
      <c r="E89" s="8">
        <v>68.135000000000005</v>
      </c>
      <c r="F89" s="8">
        <v>86.257000000000005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81.3</v>
      </c>
      <c r="K89" s="13">
        <f t="shared" si="15"/>
        <v>-13.164999999999992</v>
      </c>
      <c r="L89" s="13">
        <f>VLOOKUP(A:A,[1]TDSheet!$A:$L,12,0)</f>
        <v>10</v>
      </c>
      <c r="M89" s="13">
        <f>VLOOKUP(A:A,[1]TDSheet!$A:$M,13,0)</f>
        <v>20</v>
      </c>
      <c r="N89" s="13">
        <f>VLOOKUP(A:A,[1]TDSheet!$A:$V,22,0)</f>
        <v>0</v>
      </c>
      <c r="O89" s="13">
        <f>VLOOKUP(A:A,[1]TDSheet!$A:$X,24,0)</f>
        <v>0</v>
      </c>
      <c r="P89" s="13"/>
      <c r="Q89" s="13"/>
      <c r="R89" s="13"/>
      <c r="S89" s="13"/>
      <c r="T89" s="13"/>
      <c r="U89" s="13"/>
      <c r="V89" s="13"/>
      <c r="W89" s="13">
        <f t="shared" si="16"/>
        <v>13.627000000000001</v>
      </c>
      <c r="X89" s="15"/>
      <c r="Y89" s="16">
        <f t="shared" si="17"/>
        <v>8.5313715417920299</v>
      </c>
      <c r="Z89" s="13">
        <f t="shared" si="18"/>
        <v>6.3298598370881338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22.3142</v>
      </c>
      <c r="AF89" s="13">
        <f>VLOOKUP(A:A,[1]TDSheet!$A:$AF,32,0)</f>
        <v>18.2836</v>
      </c>
      <c r="AG89" s="13">
        <f>VLOOKUP(A:A,[1]TDSheet!$A:$AG,33,0)</f>
        <v>17.409399999999998</v>
      </c>
      <c r="AH89" s="13">
        <f>VLOOKUP(A:A,[3]TDSheet!$A:$D,4,0)</f>
        <v>15.95</v>
      </c>
      <c r="AI89" s="13">
        <f>VLOOKUP(A:A,[1]TDSheet!$A:$AI,35,0)</f>
        <v>0</v>
      </c>
      <c r="AJ89" s="13">
        <f t="shared" si="19"/>
        <v>0</v>
      </c>
      <c r="AK89" s="13"/>
      <c r="AL89" s="13"/>
    </row>
    <row r="90" spans="1:38" s="1" customFormat="1" ht="21.95" customHeight="1" outlineLevel="1" x14ac:dyDescent="0.2">
      <c r="A90" s="7" t="s">
        <v>93</v>
      </c>
      <c r="B90" s="7" t="s">
        <v>12</v>
      </c>
      <c r="C90" s="8">
        <v>66</v>
      </c>
      <c r="D90" s="8"/>
      <c r="E90" s="8">
        <v>20</v>
      </c>
      <c r="F90" s="8">
        <v>36</v>
      </c>
      <c r="G90" s="1">
        <f>VLOOKUP(A:A,[1]TDSheet!$A:$G,7,0)</f>
        <v>0</v>
      </c>
      <c r="H90" s="1">
        <f>VLOOKUP(A:A,[1]TDSheet!$A:$H,8,0)</f>
        <v>0.2</v>
      </c>
      <c r="I90" s="1" t="e">
        <f>VLOOKUP(A:A,[1]TDSheet!$A:$I,9,0)</f>
        <v>#N/A</v>
      </c>
      <c r="J90" s="13">
        <f>VLOOKUP(A:A,[2]TDSheet!$A:$F,6,0)</f>
        <v>60</v>
      </c>
      <c r="K90" s="13">
        <f t="shared" si="15"/>
        <v>-40</v>
      </c>
      <c r="L90" s="13">
        <f>VLOOKUP(A:A,[1]TDSheet!$A:$L,12,0)</f>
        <v>0</v>
      </c>
      <c r="M90" s="13">
        <f>VLOOKUP(A:A,[1]TDSheet!$A:$M,13,0)</f>
        <v>0</v>
      </c>
      <c r="N90" s="13">
        <f>VLOOKUP(A:A,[1]TDSheet!$A:$V,22,0)</f>
        <v>0</v>
      </c>
      <c r="O90" s="13">
        <f>VLOOKUP(A:A,[1]TDSheet!$A:$X,24,0)</f>
        <v>0</v>
      </c>
      <c r="P90" s="13"/>
      <c r="Q90" s="13"/>
      <c r="R90" s="13"/>
      <c r="S90" s="13"/>
      <c r="T90" s="13"/>
      <c r="U90" s="13"/>
      <c r="V90" s="13"/>
      <c r="W90" s="13">
        <f t="shared" si="16"/>
        <v>4</v>
      </c>
      <c r="X90" s="15"/>
      <c r="Y90" s="16">
        <f t="shared" si="17"/>
        <v>9</v>
      </c>
      <c r="Z90" s="13">
        <f t="shared" si="18"/>
        <v>9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8</v>
      </c>
      <c r="AF90" s="13">
        <f>VLOOKUP(A:A,[1]TDSheet!$A:$AF,32,0)</f>
        <v>8</v>
      </c>
      <c r="AG90" s="13">
        <f>VLOOKUP(A:A,[1]TDSheet!$A:$AG,33,0)</f>
        <v>5.2</v>
      </c>
      <c r="AH90" s="13">
        <f>VLOOKUP(A:A,[3]TDSheet!$A:$D,4,0)</f>
        <v>3</v>
      </c>
      <c r="AI90" s="13">
        <f>VLOOKUP(A:A,[1]TDSheet!$A:$AI,35,0)</f>
        <v>0</v>
      </c>
      <c r="AJ90" s="13">
        <f t="shared" si="19"/>
        <v>0</v>
      </c>
      <c r="AK90" s="13"/>
      <c r="AL90" s="13"/>
    </row>
    <row r="91" spans="1:38" s="1" customFormat="1" ht="21.95" customHeight="1" outlineLevel="1" x14ac:dyDescent="0.2">
      <c r="A91" s="7" t="s">
        <v>94</v>
      </c>
      <c r="B91" s="7" t="s">
        <v>12</v>
      </c>
      <c r="C91" s="8">
        <v>62</v>
      </c>
      <c r="D91" s="8">
        <v>1</v>
      </c>
      <c r="E91" s="8">
        <v>10</v>
      </c>
      <c r="F91" s="8">
        <v>41</v>
      </c>
      <c r="G91" s="1">
        <f>VLOOKUP(A:A,[1]TDSheet!$A:$G,7,0)</f>
        <v>0</v>
      </c>
      <c r="H91" s="1">
        <f>VLOOKUP(A:A,[1]TDSheet!$A:$H,8,0)</f>
        <v>0.2</v>
      </c>
      <c r="I91" s="1" t="e">
        <f>VLOOKUP(A:A,[1]TDSheet!$A:$I,9,0)</f>
        <v>#N/A</v>
      </c>
      <c r="J91" s="13">
        <f>VLOOKUP(A:A,[2]TDSheet!$A:$F,6,0)</f>
        <v>56</v>
      </c>
      <c r="K91" s="13">
        <f t="shared" si="15"/>
        <v>-46</v>
      </c>
      <c r="L91" s="13">
        <f>VLOOKUP(A:A,[1]TDSheet!$A:$L,12,0)</f>
        <v>0</v>
      </c>
      <c r="M91" s="13">
        <f>VLOOKUP(A:A,[1]TDSheet!$A:$M,13,0)</f>
        <v>0</v>
      </c>
      <c r="N91" s="13">
        <f>VLOOKUP(A:A,[1]TDSheet!$A:$V,22,0)</f>
        <v>0</v>
      </c>
      <c r="O91" s="13">
        <f>VLOOKUP(A:A,[1]TDSheet!$A:$X,24,0)</f>
        <v>0</v>
      </c>
      <c r="P91" s="13"/>
      <c r="Q91" s="13"/>
      <c r="R91" s="13"/>
      <c r="S91" s="13"/>
      <c r="T91" s="13"/>
      <c r="U91" s="13"/>
      <c r="V91" s="13"/>
      <c r="W91" s="13">
        <f t="shared" si="16"/>
        <v>2</v>
      </c>
      <c r="X91" s="15"/>
      <c r="Y91" s="16">
        <f t="shared" si="17"/>
        <v>20.5</v>
      </c>
      <c r="Z91" s="13">
        <f t="shared" si="18"/>
        <v>20.5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6.4</v>
      </c>
      <c r="AF91" s="13">
        <f>VLOOKUP(A:A,[1]TDSheet!$A:$AF,32,0)</f>
        <v>5.2</v>
      </c>
      <c r="AG91" s="13">
        <f>VLOOKUP(A:A,[1]TDSheet!$A:$AG,33,0)</f>
        <v>4.4000000000000004</v>
      </c>
      <c r="AH91" s="13">
        <f>VLOOKUP(A:A,[3]TDSheet!$A:$D,4,0)</f>
        <v>-1</v>
      </c>
      <c r="AI91" s="13" t="str">
        <f>VLOOKUP(A:A,[1]TDSheet!$A:$AI,35,0)</f>
        <v>склад</v>
      </c>
      <c r="AJ91" s="13">
        <f t="shared" si="19"/>
        <v>0</v>
      </c>
      <c r="AK91" s="13"/>
      <c r="AL91" s="13"/>
    </row>
    <row r="92" spans="1:38" s="1" customFormat="1" ht="21.95" customHeight="1" outlineLevel="1" x14ac:dyDescent="0.2">
      <c r="A92" s="7" t="s">
        <v>95</v>
      </c>
      <c r="B92" s="7" t="s">
        <v>12</v>
      </c>
      <c r="C92" s="8">
        <v>83</v>
      </c>
      <c r="D92" s="8">
        <v>140</v>
      </c>
      <c r="E92" s="8">
        <v>69</v>
      </c>
      <c r="F92" s="8">
        <v>144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3">
        <f>VLOOKUP(A:A,[2]TDSheet!$A:$F,6,0)</f>
        <v>122</v>
      </c>
      <c r="K92" s="13">
        <f t="shared" si="15"/>
        <v>-53</v>
      </c>
      <c r="L92" s="13">
        <f>VLOOKUP(A:A,[1]TDSheet!$A:$L,12,0)</f>
        <v>0</v>
      </c>
      <c r="M92" s="13">
        <f>VLOOKUP(A:A,[1]TDSheet!$A:$M,13,0)</f>
        <v>0</v>
      </c>
      <c r="N92" s="13">
        <f>VLOOKUP(A:A,[1]TDSheet!$A:$V,22,0)</f>
        <v>0</v>
      </c>
      <c r="O92" s="13">
        <f>VLOOKUP(A:A,[1]TDSheet!$A:$X,24,0)</f>
        <v>0</v>
      </c>
      <c r="P92" s="13"/>
      <c r="Q92" s="13"/>
      <c r="R92" s="13"/>
      <c r="S92" s="13"/>
      <c r="T92" s="13"/>
      <c r="U92" s="13"/>
      <c r="V92" s="13"/>
      <c r="W92" s="13">
        <f t="shared" si="16"/>
        <v>13.8</v>
      </c>
      <c r="X92" s="15"/>
      <c r="Y92" s="16">
        <f t="shared" si="17"/>
        <v>10.434782608695652</v>
      </c>
      <c r="Z92" s="13">
        <f t="shared" si="18"/>
        <v>10.434782608695652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24.2</v>
      </c>
      <c r="AF92" s="13">
        <f>VLOOKUP(A:A,[1]TDSheet!$A:$AF,32,0)</f>
        <v>15.8</v>
      </c>
      <c r="AG92" s="13">
        <f>VLOOKUP(A:A,[1]TDSheet!$A:$AG,33,0)</f>
        <v>19.399999999999999</v>
      </c>
      <c r="AH92" s="13">
        <f>VLOOKUP(A:A,[3]TDSheet!$A:$D,4,0)</f>
        <v>20</v>
      </c>
      <c r="AI92" s="13">
        <f>VLOOKUP(A:A,[1]TDSheet!$A:$AI,35,0)</f>
        <v>0</v>
      </c>
      <c r="AJ92" s="13">
        <f t="shared" si="19"/>
        <v>0</v>
      </c>
      <c r="AK92" s="13"/>
      <c r="AL92" s="13"/>
    </row>
    <row r="93" spans="1:38" s="1" customFormat="1" ht="11.1" customHeight="1" outlineLevel="1" x14ac:dyDescent="0.2">
      <c r="A93" s="7" t="s">
        <v>96</v>
      </c>
      <c r="B93" s="7" t="s">
        <v>12</v>
      </c>
      <c r="C93" s="8">
        <v>403</v>
      </c>
      <c r="D93" s="8">
        <v>1344</v>
      </c>
      <c r="E93" s="8">
        <v>898</v>
      </c>
      <c r="F93" s="8">
        <v>803</v>
      </c>
      <c r="G93" s="1">
        <f>VLOOKUP(A:A,[1]TDSheet!$A:$G,7,0)</f>
        <v>0</v>
      </c>
      <c r="H93" s="1">
        <f>VLOOKUP(A:A,[1]TDSheet!$A:$H,8,0)</f>
        <v>0.3</v>
      </c>
      <c r="I93" s="1" t="e">
        <f>VLOOKUP(A:A,[1]TDSheet!$A:$I,9,0)</f>
        <v>#N/A</v>
      </c>
      <c r="J93" s="13">
        <f>VLOOKUP(A:A,[2]TDSheet!$A:$F,6,0)</f>
        <v>995</v>
      </c>
      <c r="K93" s="13">
        <f t="shared" si="15"/>
        <v>-97</v>
      </c>
      <c r="L93" s="13">
        <f>VLOOKUP(A:A,[1]TDSheet!$A:$L,12,0)</f>
        <v>300</v>
      </c>
      <c r="M93" s="13">
        <f>VLOOKUP(A:A,[1]TDSheet!$A:$M,13,0)</f>
        <v>250</v>
      </c>
      <c r="N93" s="13">
        <f>VLOOKUP(A:A,[1]TDSheet!$A:$V,22,0)</f>
        <v>0</v>
      </c>
      <c r="O93" s="13">
        <f>VLOOKUP(A:A,[1]TDSheet!$A:$X,24,0)</f>
        <v>150</v>
      </c>
      <c r="P93" s="13"/>
      <c r="Q93" s="13"/>
      <c r="R93" s="13"/>
      <c r="S93" s="13"/>
      <c r="T93" s="13"/>
      <c r="U93" s="13"/>
      <c r="V93" s="13"/>
      <c r="W93" s="13">
        <f t="shared" si="16"/>
        <v>179.6</v>
      </c>
      <c r="X93" s="15"/>
      <c r="Y93" s="16">
        <f t="shared" si="17"/>
        <v>8.3685968819599115</v>
      </c>
      <c r="Z93" s="13">
        <f t="shared" si="18"/>
        <v>4.4710467706013368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151.19999999999999</v>
      </c>
      <c r="AF93" s="13">
        <f>VLOOKUP(A:A,[1]TDSheet!$A:$AF,32,0)</f>
        <v>186.6</v>
      </c>
      <c r="AG93" s="13">
        <f>VLOOKUP(A:A,[1]TDSheet!$A:$AG,33,0)</f>
        <v>206</v>
      </c>
      <c r="AH93" s="13">
        <f>VLOOKUP(A:A,[3]TDSheet!$A:$D,4,0)</f>
        <v>133</v>
      </c>
      <c r="AI93" s="13" t="str">
        <f>VLOOKUP(A:A,[1]TDSheet!$A:$AI,35,0)</f>
        <v>продмарт</v>
      </c>
      <c r="AJ93" s="13">
        <f t="shared" si="19"/>
        <v>0</v>
      </c>
      <c r="AK93" s="13"/>
      <c r="AL93" s="13"/>
    </row>
    <row r="94" spans="1:38" s="1" customFormat="1" ht="11.1" customHeight="1" outlineLevel="1" x14ac:dyDescent="0.2">
      <c r="A94" s="7" t="s">
        <v>97</v>
      </c>
      <c r="B94" s="7" t="s">
        <v>8</v>
      </c>
      <c r="C94" s="8">
        <v>226.435</v>
      </c>
      <c r="D94" s="8">
        <v>297.46499999999997</v>
      </c>
      <c r="E94" s="8">
        <v>283.31299999999999</v>
      </c>
      <c r="F94" s="8">
        <v>232.952</v>
      </c>
      <c r="G94" s="1" t="str">
        <f>VLOOKUP(A:A,[1]TDSheet!$A:$G,7,0)</f>
        <v>рот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285.52699999999999</v>
      </c>
      <c r="K94" s="13">
        <f t="shared" si="15"/>
        <v>-2.2139999999999986</v>
      </c>
      <c r="L94" s="13">
        <f>VLOOKUP(A:A,[1]TDSheet!$A:$L,12,0)</f>
        <v>100</v>
      </c>
      <c r="M94" s="13">
        <f>VLOOKUP(A:A,[1]TDSheet!$A:$M,13,0)</f>
        <v>70</v>
      </c>
      <c r="N94" s="13">
        <f>VLOOKUP(A:A,[1]TDSheet!$A:$V,22,0)</f>
        <v>0</v>
      </c>
      <c r="O94" s="13">
        <f>VLOOKUP(A:A,[1]TDSheet!$A:$X,24,0)</f>
        <v>80</v>
      </c>
      <c r="P94" s="13"/>
      <c r="Q94" s="13"/>
      <c r="R94" s="13"/>
      <c r="S94" s="13"/>
      <c r="T94" s="13"/>
      <c r="U94" s="13"/>
      <c r="V94" s="13"/>
      <c r="W94" s="13">
        <f t="shared" si="16"/>
        <v>56.662599999999998</v>
      </c>
      <c r="X94" s="15"/>
      <c r="Y94" s="16">
        <f t="shared" si="17"/>
        <v>8.5232940246300029</v>
      </c>
      <c r="Z94" s="13">
        <f t="shared" si="18"/>
        <v>4.1112126870281278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64.945000000000007</v>
      </c>
      <c r="AF94" s="13">
        <f>VLOOKUP(A:A,[1]TDSheet!$A:$AF,32,0)</f>
        <v>55.916600000000003</v>
      </c>
      <c r="AG94" s="13">
        <f>VLOOKUP(A:A,[1]TDSheet!$A:$AG,33,0)</f>
        <v>59.226999999999997</v>
      </c>
      <c r="AH94" s="13">
        <f>VLOOKUP(A:A,[3]TDSheet!$A:$D,4,0)</f>
        <v>44.24</v>
      </c>
      <c r="AI94" s="13" t="e">
        <f>VLOOKUP(A:A,[1]TDSheet!$A:$AI,35,0)</f>
        <v>#N/A</v>
      </c>
      <c r="AJ94" s="13">
        <f t="shared" si="19"/>
        <v>0</v>
      </c>
      <c r="AK94" s="13"/>
      <c r="AL94" s="13"/>
    </row>
    <row r="95" spans="1:38" s="1" customFormat="1" ht="11.1" customHeight="1" outlineLevel="1" x14ac:dyDescent="0.2">
      <c r="A95" s="7" t="s">
        <v>98</v>
      </c>
      <c r="B95" s="7" t="s">
        <v>8</v>
      </c>
      <c r="C95" s="8">
        <v>2862.3339999999998</v>
      </c>
      <c r="D95" s="8">
        <v>3638.73</v>
      </c>
      <c r="E95" s="8">
        <v>3788.86</v>
      </c>
      <c r="F95" s="8">
        <v>2610.616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3897.2449999999999</v>
      </c>
      <c r="K95" s="13">
        <f t="shared" si="15"/>
        <v>-108.38499999999976</v>
      </c>
      <c r="L95" s="13">
        <f>VLOOKUP(A:A,[1]TDSheet!$A:$L,12,0)</f>
        <v>600</v>
      </c>
      <c r="M95" s="13">
        <f>VLOOKUP(A:A,[1]TDSheet!$A:$M,13,0)</f>
        <v>700</v>
      </c>
      <c r="N95" s="13">
        <f>VLOOKUP(A:A,[1]TDSheet!$A:$V,22,0)</f>
        <v>800</v>
      </c>
      <c r="O95" s="13">
        <f>VLOOKUP(A:A,[1]TDSheet!$A:$X,24,0)</f>
        <v>1000</v>
      </c>
      <c r="P95" s="13"/>
      <c r="Q95" s="13"/>
      <c r="R95" s="13"/>
      <c r="S95" s="13"/>
      <c r="T95" s="13"/>
      <c r="U95" s="13"/>
      <c r="V95" s="13"/>
      <c r="W95" s="13">
        <f t="shared" si="16"/>
        <v>757.77200000000005</v>
      </c>
      <c r="X95" s="15">
        <v>200</v>
      </c>
      <c r="Y95" s="16">
        <f t="shared" si="17"/>
        <v>7.7999926099143275</v>
      </c>
      <c r="Z95" s="13">
        <f t="shared" si="18"/>
        <v>3.445120695934925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667.53639999999996</v>
      </c>
      <c r="AF95" s="13">
        <f>VLOOKUP(A:A,[1]TDSheet!$A:$AF,32,0)</f>
        <v>664.91639999999995</v>
      </c>
      <c r="AG95" s="13">
        <f>VLOOKUP(A:A,[1]TDSheet!$A:$AG,33,0)</f>
        <v>675.88980000000004</v>
      </c>
      <c r="AH95" s="13">
        <f>VLOOKUP(A:A,[3]TDSheet!$A:$D,4,0)</f>
        <v>473.01100000000002</v>
      </c>
      <c r="AI95" s="13" t="str">
        <f>VLOOKUP(A:A,[1]TDSheet!$A:$AI,35,0)</f>
        <v>оконч</v>
      </c>
      <c r="AJ95" s="13">
        <f t="shared" si="19"/>
        <v>200</v>
      </c>
      <c r="AK95" s="13"/>
      <c r="AL95" s="13"/>
    </row>
    <row r="96" spans="1:38" s="1" customFormat="1" ht="11.1" customHeight="1" outlineLevel="1" x14ac:dyDescent="0.2">
      <c r="A96" s="7" t="s">
        <v>99</v>
      </c>
      <c r="B96" s="7" t="s">
        <v>8</v>
      </c>
      <c r="C96" s="8">
        <v>4745.6949999999997</v>
      </c>
      <c r="D96" s="8">
        <v>4352.8100000000004</v>
      </c>
      <c r="E96" s="8">
        <v>4788.2290000000003</v>
      </c>
      <c r="F96" s="8">
        <v>4123.0690000000004</v>
      </c>
      <c r="G96" s="1" t="str">
        <f>VLOOKUP(A:A,[1]TDSheet!$A:$G,7,0)</f>
        <v>бнмарт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5090.4660000000003</v>
      </c>
      <c r="K96" s="13">
        <f t="shared" si="15"/>
        <v>-302.23700000000008</v>
      </c>
      <c r="L96" s="13">
        <f>VLOOKUP(A:A,[1]TDSheet!$A:$L,12,0)</f>
        <v>1100</v>
      </c>
      <c r="M96" s="13">
        <f>VLOOKUP(A:A,[1]TDSheet!$A:$M,13,0)</f>
        <v>2600</v>
      </c>
      <c r="N96" s="13">
        <f>VLOOKUP(A:A,[1]TDSheet!$A:$V,22,0)</f>
        <v>2200</v>
      </c>
      <c r="O96" s="13">
        <f>VLOOKUP(A:A,[1]TDSheet!$A:$X,24,0)</f>
        <v>3300</v>
      </c>
      <c r="P96" s="13"/>
      <c r="Q96" s="13"/>
      <c r="R96" s="13"/>
      <c r="S96" s="13"/>
      <c r="T96" s="13"/>
      <c r="U96" s="13"/>
      <c r="V96" s="13"/>
      <c r="W96" s="13">
        <f t="shared" si="16"/>
        <v>957.64580000000001</v>
      </c>
      <c r="X96" s="15">
        <v>600</v>
      </c>
      <c r="Y96" s="16">
        <f t="shared" si="17"/>
        <v>14.538850376621502</v>
      </c>
      <c r="Z96" s="13">
        <f t="shared" si="18"/>
        <v>4.3054216914019783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1035.4072000000001</v>
      </c>
      <c r="AF96" s="13">
        <f>VLOOKUP(A:A,[1]TDSheet!$A:$AF,32,0)</f>
        <v>989.18999999999994</v>
      </c>
      <c r="AG96" s="13">
        <f>VLOOKUP(A:A,[1]TDSheet!$A:$AG,33,0)</f>
        <v>932.11919999999986</v>
      </c>
      <c r="AH96" s="13">
        <f>VLOOKUP(A:A,[3]TDSheet!$A:$D,4,0)</f>
        <v>772.25900000000001</v>
      </c>
      <c r="AI96" s="13">
        <f>VLOOKUP(A:A,[1]TDSheet!$A:$AI,35,0)</f>
        <v>0</v>
      </c>
      <c r="AJ96" s="13">
        <f t="shared" si="19"/>
        <v>600</v>
      </c>
      <c r="AK96" s="13"/>
      <c r="AL96" s="13"/>
    </row>
    <row r="97" spans="1:38" s="1" customFormat="1" ht="11.1" customHeight="1" outlineLevel="1" x14ac:dyDescent="0.2">
      <c r="A97" s="7" t="s">
        <v>100</v>
      </c>
      <c r="B97" s="7" t="s">
        <v>8</v>
      </c>
      <c r="C97" s="8">
        <v>3605.739</v>
      </c>
      <c r="D97" s="8">
        <v>5408.7610000000004</v>
      </c>
      <c r="E97" s="17">
        <v>5044</v>
      </c>
      <c r="F97" s="17">
        <v>3706</v>
      </c>
      <c r="G97" s="1" t="str">
        <f>VLOOKUP(A:A,[1]TDSheet!$A:$G,7,0)</f>
        <v>оконч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4322.4179999999997</v>
      </c>
      <c r="K97" s="13">
        <f t="shared" si="15"/>
        <v>721.58200000000033</v>
      </c>
      <c r="L97" s="13">
        <f>VLOOKUP(A:A,[1]TDSheet!$A:$L,12,0)</f>
        <v>1000</v>
      </c>
      <c r="M97" s="13">
        <f>VLOOKUP(A:A,[1]TDSheet!$A:$M,13,0)</f>
        <v>900</v>
      </c>
      <c r="N97" s="13">
        <f>VLOOKUP(A:A,[1]TDSheet!$A:$V,22,0)</f>
        <v>800</v>
      </c>
      <c r="O97" s="13">
        <f>VLOOKUP(A:A,[1]TDSheet!$A:$X,24,0)</f>
        <v>1200</v>
      </c>
      <c r="P97" s="13"/>
      <c r="Q97" s="13"/>
      <c r="R97" s="13"/>
      <c r="S97" s="13"/>
      <c r="T97" s="13"/>
      <c r="U97" s="13"/>
      <c r="V97" s="13"/>
      <c r="W97" s="13">
        <f t="shared" si="16"/>
        <v>1008.8</v>
      </c>
      <c r="X97" s="15">
        <v>200</v>
      </c>
      <c r="Y97" s="16">
        <f t="shared" si="17"/>
        <v>7.7379064234734338</v>
      </c>
      <c r="Z97" s="13">
        <f t="shared" si="18"/>
        <v>3.6736716891356069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919.8</v>
      </c>
      <c r="AF97" s="13">
        <f>VLOOKUP(A:A,[1]TDSheet!$A:$AF,32,0)</f>
        <v>948.4</v>
      </c>
      <c r="AG97" s="13">
        <f>VLOOKUP(A:A,[1]TDSheet!$A:$AG,33,0)</f>
        <v>931</v>
      </c>
      <c r="AH97" s="13">
        <f>VLOOKUP(A:A,[3]TDSheet!$A:$D,4,0)</f>
        <v>394.80399999999997</v>
      </c>
      <c r="AI97" s="13" t="str">
        <f>VLOOKUP(A:A,[1]TDSheet!$A:$AI,35,0)</f>
        <v>оконч</v>
      </c>
      <c r="AJ97" s="13">
        <f t="shared" si="19"/>
        <v>200</v>
      </c>
      <c r="AK97" s="13"/>
      <c r="AL97" s="13"/>
    </row>
    <row r="98" spans="1:38" s="1" customFormat="1" ht="21.95" customHeight="1" outlineLevel="1" x14ac:dyDescent="0.2">
      <c r="A98" s="7" t="s">
        <v>101</v>
      </c>
      <c r="B98" s="7" t="s">
        <v>8</v>
      </c>
      <c r="C98" s="8">
        <v>6.8630000000000004</v>
      </c>
      <c r="D98" s="8">
        <v>10.803000000000001</v>
      </c>
      <c r="E98" s="8">
        <v>1.3420000000000001</v>
      </c>
      <c r="F98" s="8">
        <v>16.324000000000002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2.6</v>
      </c>
      <c r="K98" s="13">
        <f t="shared" si="15"/>
        <v>-1.258</v>
      </c>
      <c r="L98" s="13">
        <f>VLOOKUP(A:A,[1]TDSheet!$A:$L,12,0)</f>
        <v>0</v>
      </c>
      <c r="M98" s="13">
        <f>VLOOKUP(A:A,[1]TDSheet!$A:$M,13,0)</f>
        <v>10</v>
      </c>
      <c r="N98" s="13">
        <f>VLOOKUP(A:A,[1]TDSheet!$A:$V,22,0)</f>
        <v>0</v>
      </c>
      <c r="O98" s="13">
        <f>VLOOKUP(A:A,[1]TDSheet!$A:$X,24,0)</f>
        <v>0</v>
      </c>
      <c r="P98" s="13"/>
      <c r="Q98" s="13"/>
      <c r="R98" s="13"/>
      <c r="S98" s="13"/>
      <c r="T98" s="13"/>
      <c r="U98" s="13"/>
      <c r="V98" s="13"/>
      <c r="W98" s="13">
        <f t="shared" si="16"/>
        <v>0.26840000000000003</v>
      </c>
      <c r="X98" s="15"/>
      <c r="Y98" s="16">
        <f t="shared" si="17"/>
        <v>98.07749627421758</v>
      </c>
      <c r="Z98" s="13">
        <f t="shared" si="18"/>
        <v>60.819672131147541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2.4178000000000002</v>
      </c>
      <c r="AF98" s="13">
        <f>VLOOKUP(A:A,[1]TDSheet!$A:$AF,32,0)</f>
        <v>0.53680000000000005</v>
      </c>
      <c r="AG98" s="13">
        <f>VLOOKUP(A:A,[1]TDSheet!$A:$AG,33,0)</f>
        <v>2.1472000000000002</v>
      </c>
      <c r="AH98" s="13">
        <v>0</v>
      </c>
      <c r="AI98" s="13">
        <f>VLOOKUP(A:A,[1]TDSheet!$A:$AI,35,0)</f>
        <v>0</v>
      </c>
      <c r="AJ98" s="13">
        <f t="shared" si="19"/>
        <v>0</v>
      </c>
      <c r="AK98" s="13"/>
      <c r="AL98" s="13"/>
    </row>
    <row r="99" spans="1:38" s="1" customFormat="1" ht="21.95" customHeight="1" outlineLevel="1" x14ac:dyDescent="0.2">
      <c r="A99" s="7" t="s">
        <v>102</v>
      </c>
      <c r="B99" s="7" t="s">
        <v>8</v>
      </c>
      <c r="C99" s="8">
        <v>170.93799999999999</v>
      </c>
      <c r="D99" s="8">
        <v>158.80600000000001</v>
      </c>
      <c r="E99" s="8">
        <v>247.33500000000001</v>
      </c>
      <c r="F99" s="8">
        <v>57.064999999999998</v>
      </c>
      <c r="G99" s="1" t="str">
        <f>VLOOKUP(A:A,[1]TDSheet!$A:$G,7,0)</f>
        <v>г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275.29199999999997</v>
      </c>
      <c r="K99" s="13">
        <f t="shared" si="15"/>
        <v>-27.956999999999965</v>
      </c>
      <c r="L99" s="13">
        <f>VLOOKUP(A:A,[1]TDSheet!$A:$L,12,0)</f>
        <v>80</v>
      </c>
      <c r="M99" s="13">
        <f>VLOOKUP(A:A,[1]TDSheet!$A:$M,13,0)</f>
        <v>50</v>
      </c>
      <c r="N99" s="13">
        <f>VLOOKUP(A:A,[1]TDSheet!$A:$V,22,0)</f>
        <v>120</v>
      </c>
      <c r="O99" s="13">
        <f>VLOOKUP(A:A,[1]TDSheet!$A:$X,24,0)</f>
        <v>80</v>
      </c>
      <c r="P99" s="13"/>
      <c r="Q99" s="13"/>
      <c r="R99" s="13"/>
      <c r="S99" s="13"/>
      <c r="T99" s="13"/>
      <c r="U99" s="13"/>
      <c r="V99" s="13"/>
      <c r="W99" s="13">
        <f t="shared" si="16"/>
        <v>49.466999999999999</v>
      </c>
      <c r="X99" s="15"/>
      <c r="Y99" s="16">
        <f t="shared" si="17"/>
        <v>7.824711423777468</v>
      </c>
      <c r="Z99" s="13">
        <f t="shared" si="18"/>
        <v>1.1535973477267674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44.070599999999999</v>
      </c>
      <c r="AF99" s="13">
        <f>VLOOKUP(A:A,[1]TDSheet!$A:$AF,32,0)</f>
        <v>38.702999999999996</v>
      </c>
      <c r="AG99" s="13">
        <f>VLOOKUP(A:A,[1]TDSheet!$A:$AG,33,0)</f>
        <v>39.867200000000004</v>
      </c>
      <c r="AH99" s="13">
        <f>VLOOKUP(A:A,[3]TDSheet!$A:$D,4,0)</f>
        <v>66.177000000000007</v>
      </c>
      <c r="AI99" s="13">
        <f>VLOOKUP(A:A,[1]TDSheet!$A:$AI,35,0)</f>
        <v>0</v>
      </c>
      <c r="AJ99" s="13">
        <f t="shared" si="19"/>
        <v>0</v>
      </c>
      <c r="AK99" s="13"/>
      <c r="AL99" s="13"/>
    </row>
    <row r="100" spans="1:38" s="1" customFormat="1" ht="11.1" customHeight="1" outlineLevel="1" x14ac:dyDescent="0.2">
      <c r="A100" s="7" t="s">
        <v>103</v>
      </c>
      <c r="B100" s="7" t="s">
        <v>12</v>
      </c>
      <c r="C100" s="8">
        <v>72</v>
      </c>
      <c r="D100" s="8">
        <v>141</v>
      </c>
      <c r="E100" s="8">
        <v>94</v>
      </c>
      <c r="F100" s="8">
        <v>106</v>
      </c>
      <c r="G100" s="1">
        <f>VLOOKUP(A:A,[1]TDSheet!$A:$G,7,0)</f>
        <v>0</v>
      </c>
      <c r="H100" s="1">
        <f>VLOOKUP(A:A,[1]TDSheet!$A:$H,8,0)</f>
        <v>0.5</v>
      </c>
      <c r="I100" s="1" t="e">
        <f>VLOOKUP(A:A,[1]TDSheet!$A:$I,9,0)</f>
        <v>#N/A</v>
      </c>
      <c r="J100" s="13">
        <f>VLOOKUP(A:A,[2]TDSheet!$A:$F,6,0)</f>
        <v>174</v>
      </c>
      <c r="K100" s="13">
        <f t="shared" si="15"/>
        <v>-80</v>
      </c>
      <c r="L100" s="13">
        <f>VLOOKUP(A:A,[1]TDSheet!$A:$L,12,0)</f>
        <v>30</v>
      </c>
      <c r="M100" s="13">
        <f>VLOOKUP(A:A,[1]TDSheet!$A:$M,13,0)</f>
        <v>20</v>
      </c>
      <c r="N100" s="13">
        <f>VLOOKUP(A:A,[1]TDSheet!$A:$V,22,0)</f>
        <v>0</v>
      </c>
      <c r="O100" s="13">
        <f>VLOOKUP(A:A,[1]TDSheet!$A:$X,24,0)</f>
        <v>30</v>
      </c>
      <c r="P100" s="13"/>
      <c r="Q100" s="13"/>
      <c r="R100" s="13"/>
      <c r="S100" s="13"/>
      <c r="T100" s="13"/>
      <c r="U100" s="13"/>
      <c r="V100" s="13"/>
      <c r="W100" s="13">
        <f t="shared" si="16"/>
        <v>18.8</v>
      </c>
      <c r="X100" s="15"/>
      <c r="Y100" s="16">
        <f t="shared" si="17"/>
        <v>9.8936170212765955</v>
      </c>
      <c r="Z100" s="13">
        <f t="shared" si="18"/>
        <v>5.6382978723404253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22.6</v>
      </c>
      <c r="AF100" s="13">
        <f>VLOOKUP(A:A,[1]TDSheet!$A:$AF,32,0)</f>
        <v>18.399999999999999</v>
      </c>
      <c r="AG100" s="13">
        <f>VLOOKUP(A:A,[1]TDSheet!$A:$AG,33,0)</f>
        <v>23</v>
      </c>
      <c r="AH100" s="13">
        <f>VLOOKUP(A:A,[3]TDSheet!$A:$D,4,0)</f>
        <v>43</v>
      </c>
      <c r="AI100" s="13" t="e">
        <f>VLOOKUP(A:A,[1]TDSheet!$A:$AI,35,0)</f>
        <v>#N/A</v>
      </c>
      <c r="AJ100" s="13">
        <f t="shared" si="19"/>
        <v>0</v>
      </c>
      <c r="AK100" s="13"/>
      <c r="AL100" s="13"/>
    </row>
    <row r="101" spans="1:38" s="1" customFormat="1" ht="21.95" customHeight="1" outlineLevel="1" x14ac:dyDescent="0.2">
      <c r="A101" s="7" t="s">
        <v>104</v>
      </c>
      <c r="B101" s="7" t="s">
        <v>12</v>
      </c>
      <c r="C101" s="8"/>
      <c r="D101" s="8">
        <v>10</v>
      </c>
      <c r="E101" s="8">
        <v>0</v>
      </c>
      <c r="F101" s="8">
        <v>10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3">
        <v>0</v>
      </c>
      <c r="K101" s="13">
        <f t="shared" si="15"/>
        <v>0</v>
      </c>
      <c r="L101" s="13">
        <f>VLOOKUP(A:A,[1]TDSheet!$A:$L,12,0)</f>
        <v>0</v>
      </c>
      <c r="M101" s="13">
        <f>VLOOKUP(A:A,[1]TDSheet!$A:$M,13,0)</f>
        <v>0</v>
      </c>
      <c r="N101" s="13">
        <f>VLOOKUP(A:A,[1]TDSheet!$A:$V,22,0)</f>
        <v>0</v>
      </c>
      <c r="O101" s="13">
        <f>VLOOKUP(A:A,[1]TDSheet!$A:$X,24,0)</f>
        <v>0</v>
      </c>
      <c r="P101" s="13"/>
      <c r="Q101" s="13"/>
      <c r="R101" s="13"/>
      <c r="S101" s="13"/>
      <c r="T101" s="13"/>
      <c r="U101" s="13"/>
      <c r="V101" s="13"/>
      <c r="W101" s="13">
        <f t="shared" si="16"/>
        <v>0</v>
      </c>
      <c r="X101" s="15"/>
      <c r="Y101" s="16" t="e">
        <f t="shared" si="17"/>
        <v>#DIV/0!</v>
      </c>
      <c r="Z101" s="13" t="e">
        <f t="shared" si="18"/>
        <v>#DIV/0!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0.8</v>
      </c>
      <c r="AF101" s="13">
        <f>VLOOKUP(A:A,[1]TDSheet!$A:$AF,32,0)</f>
        <v>0.8</v>
      </c>
      <c r="AG101" s="13">
        <f>VLOOKUP(A:A,[1]TDSheet!$A:$AG,33,0)</f>
        <v>0.6</v>
      </c>
      <c r="AH101" s="13">
        <v>0</v>
      </c>
      <c r="AI101" s="13">
        <f>VLOOKUP(A:A,[1]TDSheet!$A:$AI,35,0)</f>
        <v>0</v>
      </c>
      <c r="AJ101" s="13">
        <f t="shared" si="19"/>
        <v>0</v>
      </c>
      <c r="AK101" s="13"/>
      <c r="AL101" s="13"/>
    </row>
    <row r="102" spans="1:38" s="1" customFormat="1" ht="11.1" customHeight="1" outlineLevel="1" x14ac:dyDescent="0.2">
      <c r="A102" s="7" t="s">
        <v>105</v>
      </c>
      <c r="B102" s="7" t="s">
        <v>8</v>
      </c>
      <c r="C102" s="8">
        <v>38.555</v>
      </c>
      <c r="D102" s="8">
        <v>149.01300000000001</v>
      </c>
      <c r="E102" s="8">
        <v>97.308999999999997</v>
      </c>
      <c r="F102" s="8">
        <v>86.26</v>
      </c>
      <c r="G102" s="1" t="str">
        <f>VLOOKUP(A:A,[1]TDSheet!$A:$G,7,0)</f>
        <v>нов1202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122.959</v>
      </c>
      <c r="K102" s="13">
        <f t="shared" si="15"/>
        <v>-25.650000000000006</v>
      </c>
      <c r="L102" s="13">
        <f>VLOOKUP(A:A,[1]TDSheet!$A:$L,12,0)</f>
        <v>40</v>
      </c>
      <c r="M102" s="13">
        <f>VLOOKUP(A:A,[1]TDSheet!$A:$M,13,0)</f>
        <v>20</v>
      </c>
      <c r="N102" s="13">
        <f>VLOOKUP(A:A,[1]TDSheet!$A:$V,22,0)</f>
        <v>0</v>
      </c>
      <c r="O102" s="13">
        <f>VLOOKUP(A:A,[1]TDSheet!$A:$X,24,0)</f>
        <v>0</v>
      </c>
      <c r="P102" s="13"/>
      <c r="Q102" s="13"/>
      <c r="R102" s="13"/>
      <c r="S102" s="13"/>
      <c r="T102" s="13"/>
      <c r="U102" s="13"/>
      <c r="V102" s="13"/>
      <c r="W102" s="13">
        <f t="shared" si="16"/>
        <v>19.4618</v>
      </c>
      <c r="X102" s="15"/>
      <c r="Y102" s="16">
        <f t="shared" si="17"/>
        <v>7.5152349731268426</v>
      </c>
      <c r="Z102" s="13">
        <f t="shared" si="18"/>
        <v>4.4322724516745629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0</v>
      </c>
      <c r="AF102" s="13">
        <f>VLOOKUP(A:A,[1]TDSheet!$A:$AF,32,0)</f>
        <v>11.463800000000001</v>
      </c>
      <c r="AG102" s="13">
        <f>VLOOKUP(A:A,[1]TDSheet!$A:$AG,33,0)</f>
        <v>24.0124</v>
      </c>
      <c r="AH102" s="13">
        <f>VLOOKUP(A:A,[3]TDSheet!$A:$D,4,0)</f>
        <v>33.325000000000003</v>
      </c>
      <c r="AI102" s="13">
        <f>VLOOKUP(A:A,[1]TDSheet!$A:$AI,35,0)</f>
        <v>0</v>
      </c>
      <c r="AJ102" s="13">
        <f t="shared" si="19"/>
        <v>0</v>
      </c>
      <c r="AK102" s="13"/>
      <c r="AL102" s="13"/>
    </row>
    <row r="103" spans="1:38" s="1" customFormat="1" ht="11.1" customHeight="1" outlineLevel="1" x14ac:dyDescent="0.2">
      <c r="A103" s="7" t="s">
        <v>106</v>
      </c>
      <c r="B103" s="7" t="s">
        <v>12</v>
      </c>
      <c r="C103" s="8">
        <v>49</v>
      </c>
      <c r="D103" s="8">
        <v>74</v>
      </c>
      <c r="E103" s="8">
        <v>25</v>
      </c>
      <c r="F103" s="8">
        <v>13</v>
      </c>
      <c r="G103" s="1" t="str">
        <f>VLOOKUP(A:A,[1]TDSheet!$A:$G,7,0)</f>
        <v>н</v>
      </c>
      <c r="H103" s="1">
        <f>VLOOKUP(A:A,[1]TDSheet!$A:$H,8,0)</f>
        <v>0.3</v>
      </c>
      <c r="I103" s="1" t="e">
        <f>VLOOKUP(A:A,[1]TDSheet!$A:$I,9,0)</f>
        <v>#N/A</v>
      </c>
      <c r="J103" s="13">
        <f>VLOOKUP(A:A,[2]TDSheet!$A:$F,6,0)</f>
        <v>51</v>
      </c>
      <c r="K103" s="13">
        <f t="shared" si="15"/>
        <v>-26</v>
      </c>
      <c r="L103" s="13">
        <f>VLOOKUP(A:A,[1]TDSheet!$A:$L,12,0)</f>
        <v>10</v>
      </c>
      <c r="M103" s="13">
        <f>VLOOKUP(A:A,[1]TDSheet!$A:$M,13,0)</f>
        <v>10</v>
      </c>
      <c r="N103" s="13">
        <f>VLOOKUP(A:A,[1]TDSheet!$A:$V,22,0)</f>
        <v>10</v>
      </c>
      <c r="O103" s="13">
        <f>VLOOKUP(A:A,[1]TDSheet!$A:$X,24,0)</f>
        <v>10</v>
      </c>
      <c r="P103" s="13"/>
      <c r="Q103" s="13"/>
      <c r="R103" s="13"/>
      <c r="S103" s="13"/>
      <c r="T103" s="13"/>
      <c r="U103" s="13"/>
      <c r="V103" s="13"/>
      <c r="W103" s="13">
        <f t="shared" si="16"/>
        <v>5</v>
      </c>
      <c r="X103" s="15"/>
      <c r="Y103" s="16">
        <f t="shared" si="17"/>
        <v>10.6</v>
      </c>
      <c r="Z103" s="13">
        <f t="shared" si="18"/>
        <v>2.6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8.8000000000000007</v>
      </c>
      <c r="AF103" s="13">
        <f>VLOOKUP(A:A,[1]TDSheet!$A:$AF,32,0)</f>
        <v>5.8</v>
      </c>
      <c r="AG103" s="13">
        <f>VLOOKUP(A:A,[1]TDSheet!$A:$AG,33,0)</f>
        <v>7.4</v>
      </c>
      <c r="AH103" s="13">
        <f>VLOOKUP(A:A,[3]TDSheet!$A:$D,4,0)</f>
        <v>2</v>
      </c>
      <c r="AI103" s="13" t="str">
        <f>VLOOKUP(A:A,[1]TDSheet!$A:$AI,35,0)</f>
        <v>увел</v>
      </c>
      <c r="AJ103" s="13">
        <f t="shared" si="19"/>
        <v>0</v>
      </c>
      <c r="AK103" s="13"/>
      <c r="AL103" s="13"/>
    </row>
    <row r="104" spans="1:38" s="1" customFormat="1" ht="11.1" customHeight="1" outlineLevel="1" x14ac:dyDescent="0.2">
      <c r="A104" s="7" t="s">
        <v>107</v>
      </c>
      <c r="B104" s="7" t="s">
        <v>12</v>
      </c>
      <c r="C104" s="8">
        <v>104</v>
      </c>
      <c r="D104" s="8">
        <v>145</v>
      </c>
      <c r="E104" s="8">
        <v>35</v>
      </c>
      <c r="F104" s="8">
        <v>21</v>
      </c>
      <c r="G104" s="1" t="str">
        <f>VLOOKUP(A:A,[1]TDSheet!$A:$G,7,0)</f>
        <v>н</v>
      </c>
      <c r="H104" s="1">
        <f>VLOOKUP(A:A,[1]TDSheet!$A:$H,8,0)</f>
        <v>0.3</v>
      </c>
      <c r="I104" s="1" t="e">
        <f>VLOOKUP(A:A,[1]TDSheet!$A:$I,9,0)</f>
        <v>#N/A</v>
      </c>
      <c r="J104" s="13">
        <f>VLOOKUP(A:A,[2]TDSheet!$A:$F,6,0)</f>
        <v>66</v>
      </c>
      <c r="K104" s="13">
        <f t="shared" si="15"/>
        <v>-31</v>
      </c>
      <c r="L104" s="13">
        <f>VLOOKUP(A:A,[1]TDSheet!$A:$L,12,0)</f>
        <v>10</v>
      </c>
      <c r="M104" s="13">
        <f>VLOOKUP(A:A,[1]TDSheet!$A:$M,13,0)</f>
        <v>10</v>
      </c>
      <c r="N104" s="13">
        <f>VLOOKUP(A:A,[1]TDSheet!$A:$V,22,0)</f>
        <v>10</v>
      </c>
      <c r="O104" s="13">
        <f>VLOOKUP(A:A,[1]TDSheet!$A:$X,24,0)</f>
        <v>10</v>
      </c>
      <c r="P104" s="13"/>
      <c r="Q104" s="13"/>
      <c r="R104" s="13"/>
      <c r="S104" s="13"/>
      <c r="T104" s="13"/>
      <c r="U104" s="13"/>
      <c r="V104" s="13"/>
      <c r="W104" s="13">
        <f t="shared" si="16"/>
        <v>7</v>
      </c>
      <c r="X104" s="15"/>
      <c r="Y104" s="16">
        <f t="shared" si="17"/>
        <v>8.7142857142857135</v>
      </c>
      <c r="Z104" s="13">
        <f t="shared" si="18"/>
        <v>3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15</v>
      </c>
      <c r="AF104" s="13">
        <f>VLOOKUP(A:A,[1]TDSheet!$A:$AF,32,0)</f>
        <v>7.8</v>
      </c>
      <c r="AG104" s="13">
        <f>VLOOKUP(A:A,[1]TDSheet!$A:$AG,33,0)</f>
        <v>10.6</v>
      </c>
      <c r="AH104" s="13">
        <f>VLOOKUP(A:A,[3]TDSheet!$A:$D,4,0)</f>
        <v>3</v>
      </c>
      <c r="AI104" s="13" t="str">
        <f>VLOOKUP(A:A,[1]TDSheet!$A:$AI,35,0)</f>
        <v>увел</v>
      </c>
      <c r="AJ104" s="13">
        <f t="shared" si="19"/>
        <v>0</v>
      </c>
      <c r="AK104" s="13"/>
      <c r="AL104" s="13"/>
    </row>
    <row r="105" spans="1:38" s="1" customFormat="1" ht="11.1" customHeight="1" outlineLevel="1" x14ac:dyDescent="0.2">
      <c r="A105" s="7" t="s">
        <v>108</v>
      </c>
      <c r="B105" s="7" t="s">
        <v>12</v>
      </c>
      <c r="C105" s="8">
        <v>90</v>
      </c>
      <c r="D105" s="8">
        <v>206</v>
      </c>
      <c r="E105" s="8">
        <v>21</v>
      </c>
      <c r="F105" s="8">
        <v>6</v>
      </c>
      <c r="G105" s="1" t="str">
        <f>VLOOKUP(A:A,[1]TDSheet!$A:$G,7,0)</f>
        <v>н</v>
      </c>
      <c r="H105" s="1">
        <f>VLOOKUP(A:A,[1]TDSheet!$A:$H,8,0)</f>
        <v>0.3</v>
      </c>
      <c r="I105" s="1" t="e">
        <f>VLOOKUP(A:A,[1]TDSheet!$A:$I,9,0)</f>
        <v>#N/A</v>
      </c>
      <c r="J105" s="13">
        <f>VLOOKUP(A:A,[2]TDSheet!$A:$F,6,0)</f>
        <v>62</v>
      </c>
      <c r="K105" s="13">
        <f t="shared" si="15"/>
        <v>-41</v>
      </c>
      <c r="L105" s="13">
        <f>VLOOKUP(A:A,[1]TDSheet!$A:$L,12,0)</f>
        <v>10</v>
      </c>
      <c r="M105" s="13">
        <f>VLOOKUP(A:A,[1]TDSheet!$A:$M,13,0)</f>
        <v>10</v>
      </c>
      <c r="N105" s="13">
        <f>VLOOKUP(A:A,[1]TDSheet!$A:$V,22,0)</f>
        <v>10</v>
      </c>
      <c r="O105" s="13">
        <f>VLOOKUP(A:A,[1]TDSheet!$A:$X,24,0)</f>
        <v>10</v>
      </c>
      <c r="P105" s="13"/>
      <c r="Q105" s="13"/>
      <c r="R105" s="13"/>
      <c r="S105" s="13"/>
      <c r="T105" s="13"/>
      <c r="U105" s="13"/>
      <c r="V105" s="13"/>
      <c r="W105" s="13">
        <f t="shared" si="16"/>
        <v>4.2</v>
      </c>
      <c r="X105" s="15"/>
      <c r="Y105" s="16">
        <f t="shared" si="17"/>
        <v>10.952380952380953</v>
      </c>
      <c r="Z105" s="13">
        <f t="shared" si="18"/>
        <v>1.4285714285714286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15.6</v>
      </c>
      <c r="AF105" s="13">
        <f>VLOOKUP(A:A,[1]TDSheet!$A:$AF,32,0)</f>
        <v>8.8000000000000007</v>
      </c>
      <c r="AG105" s="13">
        <f>VLOOKUP(A:A,[1]TDSheet!$A:$AG,33,0)</f>
        <v>7.2</v>
      </c>
      <c r="AH105" s="13">
        <v>0</v>
      </c>
      <c r="AI105" s="13" t="str">
        <f>VLOOKUP(A:A,[1]TDSheet!$A:$AI,35,0)</f>
        <v>увел</v>
      </c>
      <c r="AJ105" s="13">
        <f t="shared" si="19"/>
        <v>0</v>
      </c>
      <c r="AK105" s="13"/>
      <c r="AL105" s="13"/>
    </row>
    <row r="106" spans="1:38" s="1" customFormat="1" ht="21.95" customHeight="1" outlineLevel="1" x14ac:dyDescent="0.2">
      <c r="A106" s="7" t="s">
        <v>109</v>
      </c>
      <c r="B106" s="7" t="s">
        <v>12</v>
      </c>
      <c r="C106" s="8">
        <v>488</v>
      </c>
      <c r="D106" s="8">
        <v>1149</v>
      </c>
      <c r="E106" s="8">
        <v>905</v>
      </c>
      <c r="F106" s="8">
        <v>695</v>
      </c>
      <c r="G106" s="1" t="str">
        <f>VLOOKUP(A:A,[1]TDSheet!$A:$G,7,0)</f>
        <v>нов041,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940</v>
      </c>
      <c r="K106" s="13">
        <f t="shared" si="15"/>
        <v>-35</v>
      </c>
      <c r="L106" s="13">
        <f>VLOOKUP(A:A,[1]TDSheet!$A:$L,12,0)</f>
        <v>150</v>
      </c>
      <c r="M106" s="13">
        <f>VLOOKUP(A:A,[1]TDSheet!$A:$M,13,0)</f>
        <v>150</v>
      </c>
      <c r="N106" s="13">
        <f>VLOOKUP(A:A,[1]TDSheet!$A:$V,22,0)</f>
        <v>150</v>
      </c>
      <c r="O106" s="13">
        <f>VLOOKUP(A:A,[1]TDSheet!$A:$X,24,0)</f>
        <v>220</v>
      </c>
      <c r="P106" s="13"/>
      <c r="Q106" s="13"/>
      <c r="R106" s="13"/>
      <c r="S106" s="13"/>
      <c r="T106" s="13"/>
      <c r="U106" s="13"/>
      <c r="V106" s="13"/>
      <c r="W106" s="13">
        <f t="shared" si="16"/>
        <v>181</v>
      </c>
      <c r="X106" s="15">
        <v>250</v>
      </c>
      <c r="Y106" s="16">
        <f t="shared" si="17"/>
        <v>8.9226519337016583</v>
      </c>
      <c r="Z106" s="13">
        <f t="shared" si="18"/>
        <v>3.839779005524862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113.4</v>
      </c>
      <c r="AF106" s="13">
        <f>VLOOKUP(A:A,[1]TDSheet!$A:$AF,32,0)</f>
        <v>177.6</v>
      </c>
      <c r="AG106" s="13">
        <f>VLOOKUP(A:A,[1]TDSheet!$A:$AG,33,0)</f>
        <v>154.6</v>
      </c>
      <c r="AH106" s="13">
        <f>VLOOKUP(A:A,[3]TDSheet!$A:$D,4,0)</f>
        <v>226</v>
      </c>
      <c r="AI106" s="13" t="e">
        <f>VLOOKUP(A:A,[1]TDSheet!$A:$AI,35,0)</f>
        <v>#N/A</v>
      </c>
      <c r="AJ106" s="13">
        <f t="shared" si="19"/>
        <v>75</v>
      </c>
      <c r="AK106" s="13"/>
      <c r="AL106" s="13"/>
    </row>
    <row r="107" spans="1:38" s="1" customFormat="1" ht="11.1" customHeight="1" outlineLevel="1" x14ac:dyDescent="0.2">
      <c r="A107" s="7" t="s">
        <v>110</v>
      </c>
      <c r="B107" s="7" t="s">
        <v>12</v>
      </c>
      <c r="C107" s="8">
        <v>394</v>
      </c>
      <c r="D107" s="8">
        <v>581</v>
      </c>
      <c r="E107" s="8">
        <v>506</v>
      </c>
      <c r="F107" s="8">
        <v>437</v>
      </c>
      <c r="G107" s="1" t="str">
        <f>VLOOKUP(A:A,[1]TDSheet!$A:$G,7,0)</f>
        <v>нов041,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530</v>
      </c>
      <c r="K107" s="13">
        <f t="shared" si="15"/>
        <v>-24</v>
      </c>
      <c r="L107" s="13">
        <f>VLOOKUP(A:A,[1]TDSheet!$A:$L,12,0)</f>
        <v>50</v>
      </c>
      <c r="M107" s="13">
        <f>VLOOKUP(A:A,[1]TDSheet!$A:$M,13,0)</f>
        <v>100</v>
      </c>
      <c r="N107" s="13">
        <f>VLOOKUP(A:A,[1]TDSheet!$A:$V,22,0)</f>
        <v>120</v>
      </c>
      <c r="O107" s="13">
        <f>VLOOKUP(A:A,[1]TDSheet!$A:$X,24,0)</f>
        <v>120</v>
      </c>
      <c r="P107" s="13"/>
      <c r="Q107" s="13"/>
      <c r="R107" s="13"/>
      <c r="S107" s="13"/>
      <c r="T107" s="13"/>
      <c r="U107" s="13"/>
      <c r="V107" s="13"/>
      <c r="W107" s="13">
        <f t="shared" si="16"/>
        <v>101.2</v>
      </c>
      <c r="X107" s="15">
        <v>100</v>
      </c>
      <c r="Y107" s="16">
        <f t="shared" si="17"/>
        <v>9.1600790513833985</v>
      </c>
      <c r="Z107" s="13">
        <f t="shared" si="18"/>
        <v>4.3181818181818183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100.6</v>
      </c>
      <c r="AF107" s="13">
        <f>VLOOKUP(A:A,[1]TDSheet!$A:$AF,32,0)</f>
        <v>114.8</v>
      </c>
      <c r="AG107" s="13">
        <f>VLOOKUP(A:A,[1]TDSheet!$A:$AG,33,0)</f>
        <v>105.2</v>
      </c>
      <c r="AH107" s="13">
        <f>VLOOKUP(A:A,[3]TDSheet!$A:$D,4,0)</f>
        <v>123</v>
      </c>
      <c r="AI107" s="13" t="e">
        <f>VLOOKUP(A:A,[1]TDSheet!$A:$AI,35,0)</f>
        <v>#N/A</v>
      </c>
      <c r="AJ107" s="13">
        <f t="shared" si="19"/>
        <v>30</v>
      </c>
      <c r="AK107" s="13"/>
      <c r="AL107" s="13"/>
    </row>
    <row r="108" spans="1:38" s="1" customFormat="1" ht="11.1" customHeight="1" outlineLevel="1" x14ac:dyDescent="0.2">
      <c r="A108" s="7" t="s">
        <v>111</v>
      </c>
      <c r="B108" s="7" t="s">
        <v>12</v>
      </c>
      <c r="C108" s="8">
        <v>415</v>
      </c>
      <c r="D108" s="8">
        <v>591</v>
      </c>
      <c r="E108" s="8">
        <v>582</v>
      </c>
      <c r="F108" s="8">
        <v>377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631</v>
      </c>
      <c r="K108" s="13">
        <f t="shared" si="15"/>
        <v>-49</v>
      </c>
      <c r="L108" s="13">
        <f>VLOOKUP(A:A,[1]TDSheet!$A:$L,12,0)</f>
        <v>150</v>
      </c>
      <c r="M108" s="13">
        <f>VLOOKUP(A:A,[1]TDSheet!$A:$M,13,0)</f>
        <v>150</v>
      </c>
      <c r="N108" s="13">
        <f>VLOOKUP(A:A,[1]TDSheet!$A:$V,22,0)</f>
        <v>120</v>
      </c>
      <c r="O108" s="13">
        <f>VLOOKUP(A:A,[1]TDSheet!$A:$X,24,0)</f>
        <v>150</v>
      </c>
      <c r="P108" s="13"/>
      <c r="Q108" s="13"/>
      <c r="R108" s="13"/>
      <c r="S108" s="13"/>
      <c r="T108" s="13"/>
      <c r="U108" s="13"/>
      <c r="V108" s="13"/>
      <c r="W108" s="13">
        <f t="shared" si="16"/>
        <v>116.4</v>
      </c>
      <c r="X108" s="15">
        <v>150</v>
      </c>
      <c r="Y108" s="16">
        <f t="shared" si="17"/>
        <v>9.4243986254295535</v>
      </c>
      <c r="Z108" s="13">
        <f t="shared" si="18"/>
        <v>3.238831615120275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104.2</v>
      </c>
      <c r="AF108" s="13">
        <f>VLOOKUP(A:A,[1]TDSheet!$A:$AF,32,0)</f>
        <v>107</v>
      </c>
      <c r="AG108" s="13">
        <f>VLOOKUP(A:A,[1]TDSheet!$A:$AG,33,0)</f>
        <v>118.4</v>
      </c>
      <c r="AH108" s="13">
        <f>VLOOKUP(A:A,[3]TDSheet!$A:$D,4,0)</f>
        <v>142</v>
      </c>
      <c r="AI108" s="13" t="e">
        <f>VLOOKUP(A:A,[1]TDSheet!$A:$AI,35,0)</f>
        <v>#N/A</v>
      </c>
      <c r="AJ108" s="13">
        <f t="shared" si="19"/>
        <v>45</v>
      </c>
      <c r="AK108" s="13"/>
      <c r="AL108" s="13"/>
    </row>
    <row r="109" spans="1:38" s="1" customFormat="1" ht="11.1" customHeight="1" outlineLevel="1" x14ac:dyDescent="0.2">
      <c r="A109" s="7" t="s">
        <v>112</v>
      </c>
      <c r="B109" s="7" t="s">
        <v>12</v>
      </c>
      <c r="C109" s="8">
        <v>287</v>
      </c>
      <c r="D109" s="8">
        <v>467</v>
      </c>
      <c r="E109" s="8">
        <v>382</v>
      </c>
      <c r="F109" s="8">
        <v>354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395</v>
      </c>
      <c r="K109" s="13">
        <f t="shared" si="15"/>
        <v>-13</v>
      </c>
      <c r="L109" s="13">
        <f>VLOOKUP(A:A,[1]TDSheet!$A:$L,12,0)</f>
        <v>0</v>
      </c>
      <c r="M109" s="13">
        <f>VLOOKUP(A:A,[1]TDSheet!$A:$M,13,0)</f>
        <v>100</v>
      </c>
      <c r="N109" s="13">
        <f>VLOOKUP(A:A,[1]TDSheet!$A:$V,22,0)</f>
        <v>100</v>
      </c>
      <c r="O109" s="13">
        <f>VLOOKUP(A:A,[1]TDSheet!$A:$X,24,0)</f>
        <v>100</v>
      </c>
      <c r="P109" s="13"/>
      <c r="Q109" s="13"/>
      <c r="R109" s="13"/>
      <c r="S109" s="13"/>
      <c r="T109" s="13"/>
      <c r="U109" s="13"/>
      <c r="V109" s="13"/>
      <c r="W109" s="13">
        <f t="shared" si="16"/>
        <v>76.400000000000006</v>
      </c>
      <c r="X109" s="15">
        <v>100</v>
      </c>
      <c r="Y109" s="16">
        <f t="shared" si="17"/>
        <v>9.8691099476439792</v>
      </c>
      <c r="Z109" s="13">
        <f t="shared" si="18"/>
        <v>4.6335078534031409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78.599999999999994</v>
      </c>
      <c r="AF109" s="13">
        <f>VLOOKUP(A:A,[1]TDSheet!$A:$AF,32,0)</f>
        <v>84.6</v>
      </c>
      <c r="AG109" s="13">
        <f>VLOOKUP(A:A,[1]TDSheet!$A:$AG,33,0)</f>
        <v>81.8</v>
      </c>
      <c r="AH109" s="13">
        <f>VLOOKUP(A:A,[3]TDSheet!$A:$D,4,0)</f>
        <v>97</v>
      </c>
      <c r="AI109" s="13" t="e">
        <f>VLOOKUP(A:A,[1]TDSheet!$A:$AI,35,0)</f>
        <v>#N/A</v>
      </c>
      <c r="AJ109" s="13">
        <f t="shared" si="19"/>
        <v>30</v>
      </c>
      <c r="AK109" s="13"/>
      <c r="AL109" s="13"/>
    </row>
    <row r="110" spans="1:38" s="1" customFormat="1" ht="21.95" customHeight="1" outlineLevel="1" x14ac:dyDescent="0.2">
      <c r="A110" s="7" t="s">
        <v>113</v>
      </c>
      <c r="B110" s="7" t="s">
        <v>8</v>
      </c>
      <c r="C110" s="8">
        <v>23.026</v>
      </c>
      <c r="D110" s="8">
        <v>17.041</v>
      </c>
      <c r="E110" s="8">
        <v>15.08</v>
      </c>
      <c r="F110" s="8">
        <v>4.0199999999999996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18.3</v>
      </c>
      <c r="K110" s="13">
        <f t="shared" si="15"/>
        <v>-3.2200000000000006</v>
      </c>
      <c r="L110" s="13">
        <f>VLOOKUP(A:A,[1]TDSheet!$A:$L,12,0)</f>
        <v>10</v>
      </c>
      <c r="M110" s="13">
        <f>VLOOKUP(A:A,[1]TDSheet!$A:$M,13,0)</f>
        <v>10</v>
      </c>
      <c r="N110" s="13">
        <f>VLOOKUP(A:A,[1]TDSheet!$A:$V,22,0)</f>
        <v>0</v>
      </c>
      <c r="O110" s="13">
        <f>VLOOKUP(A:A,[1]TDSheet!$A:$X,24,0)</f>
        <v>10</v>
      </c>
      <c r="P110" s="13"/>
      <c r="Q110" s="13"/>
      <c r="R110" s="13"/>
      <c r="S110" s="13"/>
      <c r="T110" s="13"/>
      <c r="U110" s="13"/>
      <c r="V110" s="13"/>
      <c r="W110" s="13">
        <f t="shared" si="16"/>
        <v>3.016</v>
      </c>
      <c r="X110" s="15"/>
      <c r="Y110" s="16">
        <f t="shared" si="17"/>
        <v>11.279840848806364</v>
      </c>
      <c r="Z110" s="13">
        <f t="shared" si="18"/>
        <v>1.3328912466843499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4.1196000000000002</v>
      </c>
      <c r="AF110" s="13">
        <f>VLOOKUP(A:A,[1]TDSheet!$A:$AF,32,0)</f>
        <v>0.82799999999999996</v>
      </c>
      <c r="AG110" s="13">
        <f>VLOOKUP(A:A,[1]TDSheet!$A:$AG,33,0)</f>
        <v>5.5064000000000002</v>
      </c>
      <c r="AH110" s="13">
        <f>VLOOKUP(A:A,[3]TDSheet!$A:$D,4,0)</f>
        <v>5.52</v>
      </c>
      <c r="AI110" s="13" t="str">
        <f>VLOOKUP(A:A,[1]TDSheet!$A:$AI,35,0)</f>
        <v>увел</v>
      </c>
      <c r="AJ110" s="13">
        <f t="shared" si="19"/>
        <v>0</v>
      </c>
      <c r="AK110" s="13"/>
      <c r="AL110" s="13"/>
    </row>
    <row r="111" spans="1:38" s="1" customFormat="1" ht="21.95" customHeight="1" outlineLevel="1" x14ac:dyDescent="0.2">
      <c r="A111" s="7" t="s">
        <v>114</v>
      </c>
      <c r="B111" s="7" t="s">
        <v>12</v>
      </c>
      <c r="C111" s="8">
        <v>334</v>
      </c>
      <c r="D111" s="8">
        <v>552</v>
      </c>
      <c r="E111" s="8">
        <v>526</v>
      </c>
      <c r="F111" s="8">
        <v>328</v>
      </c>
      <c r="G111" s="1" t="str">
        <f>VLOOKUP(A:A,[1]TDSheet!$A:$G,7,0)</f>
        <v>нов23,10,</v>
      </c>
      <c r="H111" s="1">
        <f>VLOOKUP(A:A,[1]TDSheet!$A:$H,8,0)</f>
        <v>0.28000000000000003</v>
      </c>
      <c r="I111" s="1" t="e">
        <f>VLOOKUP(A:A,[1]TDSheet!$A:$I,9,0)</f>
        <v>#N/A</v>
      </c>
      <c r="J111" s="13">
        <f>VLOOKUP(A:A,[2]TDSheet!$A:$F,6,0)</f>
        <v>643</v>
      </c>
      <c r="K111" s="13">
        <f t="shared" si="15"/>
        <v>-117</v>
      </c>
      <c r="L111" s="13">
        <f>VLOOKUP(A:A,[1]TDSheet!$A:$L,12,0)</f>
        <v>100</v>
      </c>
      <c r="M111" s="13">
        <f>VLOOKUP(A:A,[1]TDSheet!$A:$M,13,0)</f>
        <v>100</v>
      </c>
      <c r="N111" s="13">
        <f>VLOOKUP(A:A,[1]TDSheet!$A:$V,22,0)</f>
        <v>200</v>
      </c>
      <c r="O111" s="13">
        <f>VLOOKUP(A:A,[1]TDSheet!$A:$X,24,0)</f>
        <v>150</v>
      </c>
      <c r="P111" s="13"/>
      <c r="Q111" s="13"/>
      <c r="R111" s="13"/>
      <c r="S111" s="13"/>
      <c r="T111" s="13"/>
      <c r="U111" s="13"/>
      <c r="V111" s="13"/>
      <c r="W111" s="13">
        <f t="shared" si="16"/>
        <v>105.2</v>
      </c>
      <c r="X111" s="15"/>
      <c r="Y111" s="16">
        <f t="shared" si="17"/>
        <v>8.3460076045627378</v>
      </c>
      <c r="Z111" s="13">
        <f t="shared" si="18"/>
        <v>3.1178707224334601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123.6</v>
      </c>
      <c r="AF111" s="13">
        <f>VLOOKUP(A:A,[1]TDSheet!$A:$AF,32,0)</f>
        <v>104</v>
      </c>
      <c r="AG111" s="13">
        <f>VLOOKUP(A:A,[1]TDSheet!$A:$AG,33,0)</f>
        <v>100.8</v>
      </c>
      <c r="AH111" s="13">
        <f>VLOOKUP(A:A,[3]TDSheet!$A:$D,4,0)</f>
        <v>98</v>
      </c>
      <c r="AI111" s="13">
        <f>VLOOKUP(A:A,[1]TDSheet!$A:$AI,35,0)</f>
        <v>0</v>
      </c>
      <c r="AJ111" s="13">
        <f t="shared" si="19"/>
        <v>0</v>
      </c>
      <c r="AK111" s="13"/>
      <c r="AL111" s="13"/>
    </row>
    <row r="112" spans="1:38" s="1" customFormat="1" ht="11.1" customHeight="1" outlineLevel="1" x14ac:dyDescent="0.2">
      <c r="A112" s="7" t="s">
        <v>115</v>
      </c>
      <c r="B112" s="7" t="s">
        <v>12</v>
      </c>
      <c r="C112" s="8">
        <v>10</v>
      </c>
      <c r="D112" s="8"/>
      <c r="E112" s="8">
        <v>0</v>
      </c>
      <c r="F112" s="8">
        <v>10</v>
      </c>
      <c r="G112" s="1" t="str">
        <f>VLOOKUP(A:A,[1]TDSheet!$A:$G,7,0)</f>
        <v>нов 06,11,</v>
      </c>
      <c r="H112" s="1">
        <f>VLOOKUP(A:A,[1]TDSheet!$A:$H,8,0)</f>
        <v>0.33</v>
      </c>
      <c r="I112" s="1" t="e">
        <f>VLOOKUP(A:A,[1]TDSheet!$A:$I,9,0)</f>
        <v>#N/A</v>
      </c>
      <c r="J112" s="13">
        <f>VLOOKUP(A:A,[2]TDSheet!$A:$F,6,0)</f>
        <v>19</v>
      </c>
      <c r="K112" s="13">
        <f t="shared" si="15"/>
        <v>-19</v>
      </c>
      <c r="L112" s="13">
        <f>VLOOKUP(A:A,[1]TDSheet!$A:$L,12,0)</f>
        <v>10</v>
      </c>
      <c r="M112" s="13">
        <f>VLOOKUP(A:A,[1]TDSheet!$A:$M,13,0)</f>
        <v>0</v>
      </c>
      <c r="N112" s="13">
        <f>VLOOKUP(A:A,[1]TDSheet!$A:$V,22,0)</f>
        <v>0</v>
      </c>
      <c r="O112" s="13">
        <f>VLOOKUP(A:A,[1]TDSheet!$A:$X,24,0)</f>
        <v>0</v>
      </c>
      <c r="P112" s="13"/>
      <c r="Q112" s="13"/>
      <c r="R112" s="13"/>
      <c r="S112" s="13"/>
      <c r="T112" s="13"/>
      <c r="U112" s="13"/>
      <c r="V112" s="13"/>
      <c r="W112" s="13">
        <f t="shared" si="16"/>
        <v>0</v>
      </c>
      <c r="X112" s="15"/>
      <c r="Y112" s="16" t="e">
        <f t="shared" si="17"/>
        <v>#DIV/0!</v>
      </c>
      <c r="Z112" s="13" t="e">
        <f t="shared" si="18"/>
        <v>#DIV/0!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0.8</v>
      </c>
      <c r="AF112" s="13">
        <f>VLOOKUP(A:A,[1]TDSheet!$A:$AF,32,0)</f>
        <v>1.2</v>
      </c>
      <c r="AG112" s="13">
        <f>VLOOKUP(A:A,[1]TDSheet!$A:$AG,33,0)</f>
        <v>0.2</v>
      </c>
      <c r="AH112" s="13">
        <v>0</v>
      </c>
      <c r="AI112" s="13" t="str">
        <f>VLOOKUP(A:A,[1]TDSheet!$A:$AI,35,0)</f>
        <v>склад</v>
      </c>
      <c r="AJ112" s="13">
        <f t="shared" si="19"/>
        <v>0</v>
      </c>
      <c r="AK112" s="13"/>
      <c r="AL112" s="13"/>
    </row>
    <row r="113" spans="1:38" s="1" customFormat="1" ht="21.95" customHeight="1" outlineLevel="1" x14ac:dyDescent="0.2">
      <c r="A113" s="7" t="s">
        <v>116</v>
      </c>
      <c r="B113" s="7" t="s">
        <v>8</v>
      </c>
      <c r="C113" s="8">
        <v>15.891</v>
      </c>
      <c r="D113" s="8">
        <v>33.192</v>
      </c>
      <c r="E113" s="8">
        <v>12.157</v>
      </c>
      <c r="F113" s="8">
        <v>23.431000000000001</v>
      </c>
      <c r="G113" s="1" t="str">
        <f>VLOOKUP(A:A,[1]TDSheet!$A:$G,7,0)</f>
        <v>н0801,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25.1</v>
      </c>
      <c r="K113" s="13">
        <f t="shared" si="15"/>
        <v>-12.943000000000001</v>
      </c>
      <c r="L113" s="13">
        <f>VLOOKUP(A:A,[1]TDSheet!$A:$L,12,0)</f>
        <v>10</v>
      </c>
      <c r="M113" s="13">
        <f>VLOOKUP(A:A,[1]TDSheet!$A:$M,13,0)</f>
        <v>10</v>
      </c>
      <c r="N113" s="13">
        <f>VLOOKUP(A:A,[1]TDSheet!$A:$V,22,0)</f>
        <v>0</v>
      </c>
      <c r="O113" s="13">
        <f>VLOOKUP(A:A,[1]TDSheet!$A:$X,24,0)</f>
        <v>0</v>
      </c>
      <c r="P113" s="13"/>
      <c r="Q113" s="13"/>
      <c r="R113" s="13"/>
      <c r="S113" s="13"/>
      <c r="T113" s="13"/>
      <c r="U113" s="13"/>
      <c r="V113" s="13"/>
      <c r="W113" s="13">
        <f t="shared" si="16"/>
        <v>2.4314</v>
      </c>
      <c r="X113" s="15"/>
      <c r="Y113" s="16">
        <f t="shared" si="17"/>
        <v>17.862548326067284</v>
      </c>
      <c r="Z113" s="13">
        <f t="shared" si="18"/>
        <v>9.6368347454141645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4.9636000000000005</v>
      </c>
      <c r="AF113" s="13">
        <f>VLOOKUP(A:A,[1]TDSheet!$A:$AF,32,0)</f>
        <v>0.81600000000000006</v>
      </c>
      <c r="AG113" s="13">
        <f>VLOOKUP(A:A,[1]TDSheet!$A:$AG,33,0)</f>
        <v>6.7983999999999991</v>
      </c>
      <c r="AH113" s="13">
        <f>VLOOKUP(A:A,[3]TDSheet!$A:$D,4,0)</f>
        <v>1.36</v>
      </c>
      <c r="AI113" s="13" t="str">
        <f>VLOOKUP(A:A,[1]TDSheet!$A:$AI,35,0)</f>
        <v>увел</v>
      </c>
      <c r="AJ113" s="13">
        <f t="shared" si="19"/>
        <v>0</v>
      </c>
      <c r="AK113" s="13"/>
      <c r="AL113" s="13"/>
    </row>
    <row r="114" spans="1:38" s="1" customFormat="1" ht="11.1" customHeight="1" outlineLevel="1" x14ac:dyDescent="0.2">
      <c r="A114" s="7" t="s">
        <v>117</v>
      </c>
      <c r="B114" s="7" t="s">
        <v>8</v>
      </c>
      <c r="C114" s="8">
        <v>10.727</v>
      </c>
      <c r="D114" s="8">
        <v>23.146000000000001</v>
      </c>
      <c r="E114" s="8">
        <v>6.8250000000000002</v>
      </c>
      <c r="F114" s="8"/>
      <c r="G114" s="1" t="str">
        <f>VLOOKUP(A:A,[1]TDSheet!$A:$G,7,0)</f>
        <v>н03,01,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24.15</v>
      </c>
      <c r="K114" s="13">
        <f t="shared" si="15"/>
        <v>-17.324999999999999</v>
      </c>
      <c r="L114" s="13">
        <f>VLOOKUP(A:A,[1]TDSheet!$A:$L,12,0)</f>
        <v>0</v>
      </c>
      <c r="M114" s="13">
        <f>VLOOKUP(A:A,[1]TDSheet!$A:$M,13,0)</f>
        <v>0</v>
      </c>
      <c r="N114" s="13">
        <f>VLOOKUP(A:A,[1]TDSheet!$A:$V,22,0)</f>
        <v>10</v>
      </c>
      <c r="O114" s="13">
        <f>VLOOKUP(A:A,[1]TDSheet!$A:$X,24,0)</f>
        <v>10</v>
      </c>
      <c r="P114" s="13"/>
      <c r="Q114" s="13"/>
      <c r="R114" s="13"/>
      <c r="S114" s="13"/>
      <c r="T114" s="13"/>
      <c r="U114" s="13"/>
      <c r="V114" s="13"/>
      <c r="W114" s="13">
        <f t="shared" si="16"/>
        <v>1.365</v>
      </c>
      <c r="X114" s="15"/>
      <c r="Y114" s="16">
        <f t="shared" si="17"/>
        <v>14.652014652014651</v>
      </c>
      <c r="Z114" s="13">
        <f t="shared" si="18"/>
        <v>0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9.8691999999999993</v>
      </c>
      <c r="AF114" s="13">
        <f>VLOOKUP(A:A,[1]TDSheet!$A:$AF,32,0)</f>
        <v>6.5011999999999999</v>
      </c>
      <c r="AG114" s="13">
        <f>VLOOKUP(A:A,[1]TDSheet!$A:$AG,33,0)</f>
        <v>2.0754000000000001</v>
      </c>
      <c r="AH114" s="13">
        <v>0</v>
      </c>
      <c r="AI114" s="13" t="str">
        <f>VLOOKUP(A:A,[1]TDSheet!$A:$AI,35,0)</f>
        <v>увел</v>
      </c>
      <c r="AJ114" s="13">
        <f t="shared" si="19"/>
        <v>0</v>
      </c>
      <c r="AK114" s="13"/>
      <c r="AL114" s="13"/>
    </row>
    <row r="115" spans="1:38" s="1" customFormat="1" ht="11.1" customHeight="1" outlineLevel="1" x14ac:dyDescent="0.2">
      <c r="A115" s="7" t="s">
        <v>118</v>
      </c>
      <c r="B115" s="7" t="s">
        <v>8</v>
      </c>
      <c r="C115" s="8">
        <v>7.14</v>
      </c>
      <c r="D115" s="8">
        <v>50.98</v>
      </c>
      <c r="E115" s="8">
        <v>14.170999999999999</v>
      </c>
      <c r="F115" s="8"/>
      <c r="G115" s="1" t="str">
        <f>VLOOKUP(A:A,[1]TDSheet!$A:$G,7,0)</f>
        <v>н03,01,</v>
      </c>
      <c r="H115" s="1">
        <f>VLOOKUP(A:A,[1]TDSheet!$A:$H,8,0)</f>
        <v>1</v>
      </c>
      <c r="I115" s="1" t="e">
        <f>VLOOKUP(A:A,[1]TDSheet!$A:$I,9,0)</f>
        <v>#N/A</v>
      </c>
      <c r="J115" s="13">
        <f>VLOOKUP(A:A,[2]TDSheet!$A:$F,6,0)</f>
        <v>20.350999999999999</v>
      </c>
      <c r="K115" s="13">
        <f t="shared" si="15"/>
        <v>-6.18</v>
      </c>
      <c r="L115" s="13">
        <f>VLOOKUP(A:A,[1]TDSheet!$A:$L,12,0)</f>
        <v>0</v>
      </c>
      <c r="M115" s="13">
        <f>VLOOKUP(A:A,[1]TDSheet!$A:$M,13,0)</f>
        <v>10</v>
      </c>
      <c r="N115" s="13">
        <f>VLOOKUP(A:A,[1]TDSheet!$A:$V,22,0)</f>
        <v>10</v>
      </c>
      <c r="O115" s="13">
        <f>VLOOKUP(A:A,[1]TDSheet!$A:$X,24,0)</f>
        <v>10</v>
      </c>
      <c r="P115" s="13"/>
      <c r="Q115" s="13"/>
      <c r="R115" s="13"/>
      <c r="S115" s="13"/>
      <c r="T115" s="13"/>
      <c r="U115" s="13"/>
      <c r="V115" s="13"/>
      <c r="W115" s="13">
        <f t="shared" si="16"/>
        <v>2.8342000000000001</v>
      </c>
      <c r="X115" s="15"/>
      <c r="Y115" s="16">
        <f t="shared" si="17"/>
        <v>10.584997530167243</v>
      </c>
      <c r="Z115" s="13">
        <f t="shared" si="18"/>
        <v>0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11.4764</v>
      </c>
      <c r="AF115" s="13">
        <f>VLOOKUP(A:A,[1]TDSheet!$A:$AF,32,0)</f>
        <v>9.0376000000000012</v>
      </c>
      <c r="AG115" s="13">
        <f>VLOOKUP(A:A,[1]TDSheet!$A:$AG,33,0)</f>
        <v>8.4111999999999991</v>
      </c>
      <c r="AH115" s="13">
        <v>0</v>
      </c>
      <c r="AI115" s="13">
        <f>VLOOKUP(A:A,[1]TDSheet!$A:$AI,35,0)</f>
        <v>0</v>
      </c>
      <c r="AJ115" s="13">
        <f t="shared" si="19"/>
        <v>0</v>
      </c>
      <c r="AK115" s="13"/>
      <c r="AL115" s="13"/>
    </row>
    <row r="116" spans="1:38" s="1" customFormat="1" ht="11.1" customHeight="1" outlineLevel="1" x14ac:dyDescent="0.2">
      <c r="A116" s="7" t="s">
        <v>119</v>
      </c>
      <c r="B116" s="7" t="s">
        <v>8</v>
      </c>
      <c r="C116" s="8">
        <v>-5.3710000000000004</v>
      </c>
      <c r="D116" s="8">
        <v>20.184000000000001</v>
      </c>
      <c r="E116" s="8">
        <v>5.6909999999999998</v>
      </c>
      <c r="F116" s="8"/>
      <c r="G116" s="1" t="str">
        <f>VLOOKUP(A:A,[1]TDSheet!$A:$G,7,0)</f>
        <v>н03,01,</v>
      </c>
      <c r="H116" s="1">
        <f>VLOOKUP(A:A,[1]TDSheet!$A:$H,8,0)</f>
        <v>1</v>
      </c>
      <c r="I116" s="1" t="e">
        <f>VLOOKUP(A:A,[1]TDSheet!$A:$I,9,0)</f>
        <v>#N/A</v>
      </c>
      <c r="J116" s="13">
        <f>VLOOKUP(A:A,[2]TDSheet!$A:$F,6,0)</f>
        <v>13.6</v>
      </c>
      <c r="K116" s="13">
        <f t="shared" si="15"/>
        <v>-7.9089999999999998</v>
      </c>
      <c r="L116" s="13">
        <f>VLOOKUP(A:A,[1]TDSheet!$A:$L,12,0)</f>
        <v>0</v>
      </c>
      <c r="M116" s="13">
        <f>VLOOKUP(A:A,[1]TDSheet!$A:$M,13,0)</f>
        <v>0</v>
      </c>
      <c r="N116" s="13">
        <f>VLOOKUP(A:A,[1]TDSheet!$A:$V,22,0)</f>
        <v>10</v>
      </c>
      <c r="O116" s="13">
        <f>VLOOKUP(A:A,[1]TDSheet!$A:$X,24,0)</f>
        <v>10</v>
      </c>
      <c r="P116" s="13"/>
      <c r="Q116" s="13"/>
      <c r="R116" s="13"/>
      <c r="S116" s="13"/>
      <c r="T116" s="13"/>
      <c r="U116" s="13"/>
      <c r="V116" s="13"/>
      <c r="W116" s="13">
        <f t="shared" si="16"/>
        <v>1.1381999999999999</v>
      </c>
      <c r="X116" s="15"/>
      <c r="Y116" s="16">
        <f t="shared" si="17"/>
        <v>17.571604287471448</v>
      </c>
      <c r="Z116" s="13">
        <f t="shared" si="18"/>
        <v>0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12.968399999999999</v>
      </c>
      <c r="AF116" s="13">
        <f>VLOOKUP(A:A,[1]TDSheet!$A:$AF,32,0)</f>
        <v>5.67</v>
      </c>
      <c r="AG116" s="13">
        <f>VLOOKUP(A:A,[1]TDSheet!$A:$AG,33,0)</f>
        <v>4.2088000000000001</v>
      </c>
      <c r="AH116" s="13">
        <v>0</v>
      </c>
      <c r="AI116" s="13">
        <f>VLOOKUP(A:A,[1]TDSheet!$A:$AI,35,0)</f>
        <v>0</v>
      </c>
      <c r="AJ116" s="13">
        <f t="shared" si="19"/>
        <v>0</v>
      </c>
      <c r="AK116" s="13"/>
      <c r="AL116" s="13"/>
    </row>
    <row r="117" spans="1:38" s="1" customFormat="1" ht="11.1" customHeight="1" outlineLevel="1" x14ac:dyDescent="0.2">
      <c r="A117" s="7" t="s">
        <v>121</v>
      </c>
      <c r="B117" s="7" t="s">
        <v>12</v>
      </c>
      <c r="C117" s="8">
        <v>557</v>
      </c>
      <c r="D117" s="8">
        <v>100</v>
      </c>
      <c r="E117" s="8">
        <v>354</v>
      </c>
      <c r="F117" s="8">
        <v>178</v>
      </c>
      <c r="G117" s="1" t="str">
        <f>VLOOKUP(A:A,[1]TDSheet!$A:$G,7,0)</f>
        <v>помзв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411</v>
      </c>
      <c r="K117" s="13">
        <f t="shared" si="15"/>
        <v>-57</v>
      </c>
      <c r="L117" s="13">
        <f>VLOOKUP(A:A,[1]TDSheet!$A:$L,12,0)</f>
        <v>0</v>
      </c>
      <c r="M117" s="13">
        <f>VLOOKUP(A:A,[1]TDSheet!$A:$M,13,0)</f>
        <v>0</v>
      </c>
      <c r="N117" s="13">
        <f>VLOOKUP(A:A,[1]TDSheet!$A:$V,22,0)</f>
        <v>0</v>
      </c>
      <c r="O117" s="13">
        <f>VLOOKUP(A:A,[1]TDSheet!$A:$X,24,0)</f>
        <v>0</v>
      </c>
      <c r="P117" s="13"/>
      <c r="Q117" s="13"/>
      <c r="R117" s="13"/>
      <c r="S117" s="13"/>
      <c r="T117" s="13"/>
      <c r="U117" s="13"/>
      <c r="V117" s="13"/>
      <c r="W117" s="13">
        <f t="shared" si="16"/>
        <v>70.8</v>
      </c>
      <c r="X117" s="15"/>
      <c r="Y117" s="16">
        <f t="shared" si="17"/>
        <v>2.514124293785311</v>
      </c>
      <c r="Z117" s="13">
        <f t="shared" si="18"/>
        <v>2.514124293785311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8.1999999999999993</v>
      </c>
      <c r="AF117" s="13">
        <f>VLOOKUP(A:A,[1]TDSheet!$A:$AF,32,0)</f>
        <v>45.4</v>
      </c>
      <c r="AG117" s="13">
        <f>VLOOKUP(A:A,[1]TDSheet!$A:$AG,33,0)</f>
        <v>40</v>
      </c>
      <c r="AH117" s="13">
        <f>VLOOKUP(A:A,[3]TDSheet!$A:$D,4,0)</f>
        <v>124</v>
      </c>
      <c r="AI117" s="13" t="str">
        <f>VLOOKUP(A:A,[1]TDSheet!$A:$AI,35,0)</f>
        <v>увел</v>
      </c>
      <c r="AJ117" s="13">
        <f t="shared" si="19"/>
        <v>0</v>
      </c>
      <c r="AK117" s="13"/>
      <c r="AL117" s="13"/>
    </row>
    <row r="118" spans="1:38" s="1" customFormat="1" ht="11.1" customHeight="1" outlineLevel="1" x14ac:dyDescent="0.2">
      <c r="A118" s="7" t="s">
        <v>120</v>
      </c>
      <c r="B118" s="7" t="s">
        <v>8</v>
      </c>
      <c r="C118" s="8">
        <v>1090.1690000000001</v>
      </c>
      <c r="D118" s="8">
        <v>1587.665</v>
      </c>
      <c r="E118" s="17">
        <v>805.00400000000002</v>
      </c>
      <c r="F118" s="17">
        <v>1287.665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827.755</v>
      </c>
      <c r="K118" s="13">
        <f t="shared" si="15"/>
        <v>-22.750999999999976</v>
      </c>
      <c r="L118" s="13">
        <f>VLOOKUP(A:A,[1]TDSheet!$A:$L,12,0)</f>
        <v>0</v>
      </c>
      <c r="M118" s="13">
        <f>VLOOKUP(A:A,[1]TDSheet!$A:$M,13,0)</f>
        <v>0</v>
      </c>
      <c r="N118" s="13">
        <f>VLOOKUP(A:A,[1]TDSheet!$A:$V,22,0)</f>
        <v>0</v>
      </c>
      <c r="O118" s="13">
        <f>VLOOKUP(A:A,[1]TDSheet!$A:$X,24,0)</f>
        <v>0</v>
      </c>
      <c r="P118" s="13"/>
      <c r="Q118" s="13"/>
      <c r="R118" s="13"/>
      <c r="S118" s="13"/>
      <c r="T118" s="13"/>
      <c r="U118" s="13"/>
      <c r="V118" s="13"/>
      <c r="W118" s="13">
        <f t="shared" si="16"/>
        <v>161.0008</v>
      </c>
      <c r="X118" s="15"/>
      <c r="Y118" s="16">
        <f t="shared" si="17"/>
        <v>7.9978795136421681</v>
      </c>
      <c r="Z118" s="13">
        <f t="shared" si="18"/>
        <v>7.9978795136421681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161.93620000000001</v>
      </c>
      <c r="AF118" s="13">
        <f>VLOOKUP(A:A,[1]TDSheet!$A:$AF,32,0)</f>
        <v>173.49439999999998</v>
      </c>
      <c r="AG118" s="13">
        <f>VLOOKUP(A:A,[1]TDSheet!$A:$AG,33,0)</f>
        <v>175.50880000000001</v>
      </c>
      <c r="AH118" s="13">
        <f>VLOOKUP(A:A,[3]TDSheet!$A:$D,4,0)</f>
        <v>150</v>
      </c>
      <c r="AI118" s="13" t="e">
        <f>VLOOKUP(A:A,[1]TDSheet!$A:$AI,35,0)</f>
        <v>#N/A</v>
      </c>
      <c r="AJ118" s="13">
        <f t="shared" si="19"/>
        <v>0</v>
      </c>
      <c r="AK118" s="13"/>
      <c r="AL118" s="13"/>
    </row>
    <row r="119" spans="1:38" s="1" customFormat="1" ht="11.1" customHeight="1" outlineLevel="1" x14ac:dyDescent="0.2">
      <c r="A119" s="7" t="s">
        <v>122</v>
      </c>
      <c r="B119" s="7" t="s">
        <v>12</v>
      </c>
      <c r="C119" s="8">
        <v>-95</v>
      </c>
      <c r="D119" s="8">
        <v>1750</v>
      </c>
      <c r="E119" s="17">
        <v>1314</v>
      </c>
      <c r="F119" s="17">
        <v>207</v>
      </c>
      <c r="G119" s="1" t="str">
        <f>VLOOKUP(A:A,[1]TDSheet!$A:$G,7,0)</f>
        <v>ак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1388</v>
      </c>
      <c r="K119" s="13">
        <f t="shared" si="15"/>
        <v>-74</v>
      </c>
      <c r="L119" s="13">
        <f>VLOOKUP(A:A,[1]TDSheet!$A:$L,12,0)</f>
        <v>0</v>
      </c>
      <c r="M119" s="13">
        <f>VLOOKUP(A:A,[1]TDSheet!$A:$M,13,0)</f>
        <v>0</v>
      </c>
      <c r="N119" s="13">
        <f>VLOOKUP(A:A,[1]TDSheet!$A:$V,22,0)</f>
        <v>0</v>
      </c>
      <c r="O119" s="13">
        <f>VLOOKUP(A:A,[1]TDSheet!$A:$X,24,0)</f>
        <v>0</v>
      </c>
      <c r="P119" s="13"/>
      <c r="Q119" s="13"/>
      <c r="R119" s="13"/>
      <c r="S119" s="13"/>
      <c r="T119" s="13"/>
      <c r="U119" s="13"/>
      <c r="V119" s="13"/>
      <c r="W119" s="13">
        <f t="shared" si="16"/>
        <v>262.8</v>
      </c>
      <c r="X119" s="15"/>
      <c r="Y119" s="16">
        <f t="shared" si="17"/>
        <v>0.78767123287671226</v>
      </c>
      <c r="Z119" s="13">
        <f t="shared" si="18"/>
        <v>0.78767123287671226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96.4</v>
      </c>
      <c r="AF119" s="13">
        <f>VLOOKUP(A:A,[1]TDSheet!$A:$AF,32,0)</f>
        <v>213.4</v>
      </c>
      <c r="AG119" s="13">
        <f>VLOOKUP(A:A,[1]TDSheet!$A:$AG,33,0)</f>
        <v>231.6</v>
      </c>
      <c r="AH119" s="18">
        <f>VLOOKUP(A:A,[3]TDSheet!$A:$D,4,0)</f>
        <v>291</v>
      </c>
      <c r="AI119" s="13" t="e">
        <f>VLOOKUP(A:A,[1]TDSheet!$A:$AI,35,0)</f>
        <v>#N/A</v>
      </c>
      <c r="AJ119" s="13">
        <f t="shared" si="19"/>
        <v>0</v>
      </c>
      <c r="AK119" s="13"/>
      <c r="AL119" s="13"/>
    </row>
    <row r="120" spans="1:38" s="1" customFormat="1" ht="11.1" customHeight="1" outlineLevel="1" x14ac:dyDescent="0.2">
      <c r="A120" s="7" t="s">
        <v>123</v>
      </c>
      <c r="B120" s="7" t="s">
        <v>12</v>
      </c>
      <c r="C120" s="8">
        <v>250</v>
      </c>
      <c r="D120" s="8">
        <v>1104</v>
      </c>
      <c r="E120" s="17">
        <v>389</v>
      </c>
      <c r="F120" s="17">
        <v>863</v>
      </c>
      <c r="G120" s="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399</v>
      </c>
      <c r="K120" s="13">
        <f t="shared" si="15"/>
        <v>-10</v>
      </c>
      <c r="L120" s="13">
        <f>VLOOKUP(A:A,[1]TDSheet!$A:$L,12,0)</f>
        <v>0</v>
      </c>
      <c r="M120" s="13">
        <f>VLOOKUP(A:A,[1]TDSheet!$A:$M,13,0)</f>
        <v>0</v>
      </c>
      <c r="N120" s="13">
        <f>VLOOKUP(A:A,[1]TDSheet!$A:$V,22,0)</f>
        <v>0</v>
      </c>
      <c r="O120" s="13">
        <f>VLOOKUP(A:A,[1]TDSheet!$A:$X,24,0)</f>
        <v>0</v>
      </c>
      <c r="P120" s="13"/>
      <c r="Q120" s="13"/>
      <c r="R120" s="13"/>
      <c r="S120" s="13"/>
      <c r="T120" s="13"/>
      <c r="U120" s="13"/>
      <c r="V120" s="13"/>
      <c r="W120" s="13">
        <f t="shared" si="16"/>
        <v>77.8</v>
      </c>
      <c r="X120" s="15"/>
      <c r="Y120" s="16">
        <f t="shared" si="17"/>
        <v>11.09254498714653</v>
      </c>
      <c r="Z120" s="13">
        <f t="shared" si="18"/>
        <v>11.09254498714653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102.4</v>
      </c>
      <c r="AF120" s="13">
        <f>VLOOKUP(A:A,[1]TDSheet!$A:$AF,32,0)</f>
        <v>90.4</v>
      </c>
      <c r="AG120" s="13">
        <f>VLOOKUP(A:A,[1]TDSheet!$A:$AG,33,0)</f>
        <v>81.599999999999994</v>
      </c>
      <c r="AH120" s="13">
        <f>VLOOKUP(A:A,[3]TDSheet!$A:$D,4,0)</f>
        <v>67</v>
      </c>
      <c r="AI120" s="13" t="e">
        <f>VLOOKUP(A:A,[1]TDSheet!$A:$AI,35,0)</f>
        <v>#N/A</v>
      </c>
      <c r="AJ120" s="13">
        <f t="shared" si="19"/>
        <v>0</v>
      </c>
      <c r="AK120" s="13"/>
      <c r="AL120" s="13"/>
    </row>
    <row r="121" spans="1:38" s="1" customFormat="1" ht="11.1" customHeight="1" outlineLevel="1" x14ac:dyDescent="0.2">
      <c r="A121" s="7" t="s">
        <v>124</v>
      </c>
      <c r="B121" s="7" t="s">
        <v>8</v>
      </c>
      <c r="C121" s="8">
        <v>120.702</v>
      </c>
      <c r="D121" s="8">
        <v>652.66399999999999</v>
      </c>
      <c r="E121" s="17">
        <v>533.38</v>
      </c>
      <c r="F121" s="17">
        <v>173.77199999999999</v>
      </c>
      <c r="G121" s="1" t="str">
        <f>VLOOKUP(A:A,[1]TDSheet!$A:$G,7,0)</f>
        <v>ак</v>
      </c>
      <c r="H121" s="1">
        <f>VLOOKUP(A:A,[1]TDSheet!$A:$H,8,0)</f>
        <v>0</v>
      </c>
      <c r="I121" s="1" t="e">
        <f>VLOOKUP(A:A,[1]TDSheet!$A:$I,9,0)</f>
        <v>#N/A</v>
      </c>
      <c r="J121" s="13">
        <f>VLOOKUP(A:A,[2]TDSheet!$A:$F,6,0)</f>
        <v>546.06899999999996</v>
      </c>
      <c r="K121" s="13">
        <f t="shared" si="15"/>
        <v>-12.688999999999965</v>
      </c>
      <c r="L121" s="13">
        <f>VLOOKUP(A:A,[1]TDSheet!$A:$L,12,0)</f>
        <v>0</v>
      </c>
      <c r="M121" s="13">
        <f>VLOOKUP(A:A,[1]TDSheet!$A:$M,13,0)</f>
        <v>0</v>
      </c>
      <c r="N121" s="13">
        <f>VLOOKUP(A:A,[1]TDSheet!$A:$V,22,0)</f>
        <v>0</v>
      </c>
      <c r="O121" s="13">
        <f>VLOOKUP(A:A,[1]TDSheet!$A:$X,24,0)</f>
        <v>0</v>
      </c>
      <c r="P121" s="13"/>
      <c r="Q121" s="13"/>
      <c r="R121" s="13"/>
      <c r="S121" s="13"/>
      <c r="T121" s="13"/>
      <c r="U121" s="13"/>
      <c r="V121" s="13"/>
      <c r="W121" s="13">
        <f t="shared" si="16"/>
        <v>106.676</v>
      </c>
      <c r="X121" s="15"/>
      <c r="Y121" s="16">
        <f t="shared" si="17"/>
        <v>1.6289699651280511</v>
      </c>
      <c r="Z121" s="13">
        <f t="shared" si="18"/>
        <v>1.6289699651280511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81.4636</v>
      </c>
      <c r="AF121" s="13">
        <f>VLOOKUP(A:A,[1]TDSheet!$A:$AF,32,0)</f>
        <v>82.111999999999995</v>
      </c>
      <c r="AG121" s="13">
        <f>VLOOKUP(A:A,[1]TDSheet!$A:$AG,33,0)</f>
        <v>94.826999999999998</v>
      </c>
      <c r="AH121" s="13">
        <f>VLOOKUP(A:A,[3]TDSheet!$A:$D,4,0)</f>
        <v>79.89</v>
      </c>
      <c r="AI121" s="13" t="e">
        <f>VLOOKUP(A:A,[1]TDSheet!$A:$AI,35,0)</f>
        <v>#N/A</v>
      </c>
      <c r="AJ121" s="13">
        <f t="shared" si="19"/>
        <v>0</v>
      </c>
      <c r="AK121" s="13"/>
      <c r="AL12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2025-02-27T09:29:48Z</dcterms:modified>
</cp:coreProperties>
</file>