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EED0F0-5463-450C-BD87-B83995F1FC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X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M509" i="1"/>
  <c r="Y509" i="1"/>
  <c r="BO508" i="1"/>
  <c r="BM508" i="1"/>
  <c r="Y508" i="1"/>
  <c r="BO507" i="1"/>
  <c r="BM507" i="1"/>
  <c r="Y507" i="1"/>
  <c r="P507" i="1"/>
  <c r="X504" i="1"/>
  <c r="X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6" i="1" s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O321" i="1"/>
  <c r="BM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Y294" i="1" s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N240" i="1"/>
  <c r="BM240" i="1"/>
  <c r="Z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Y222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6" i="1" s="1"/>
  <c r="P194" i="1"/>
  <c r="X192" i="1"/>
  <c r="X191" i="1"/>
  <c r="BO190" i="1"/>
  <c r="BM190" i="1"/>
  <c r="Y190" i="1"/>
  <c r="P190" i="1"/>
  <c r="BO189" i="1"/>
  <c r="BM189" i="1"/>
  <c r="Y189" i="1"/>
  <c r="BP189" i="1" s="1"/>
  <c r="P189" i="1"/>
  <c r="X186" i="1"/>
  <c r="X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N128" i="1"/>
  <c r="BM128" i="1"/>
  <c r="Z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Y130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Y120" i="1" s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3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4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Y88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D657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7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149" i="1" l="1"/>
  <c r="BN149" i="1"/>
  <c r="Z149" i="1"/>
  <c r="BP184" i="1"/>
  <c r="BN184" i="1"/>
  <c r="Z184" i="1"/>
  <c r="BP213" i="1"/>
  <c r="BN213" i="1"/>
  <c r="Z213" i="1"/>
  <c r="BP225" i="1"/>
  <c r="BN225" i="1"/>
  <c r="Z225" i="1"/>
  <c r="BP251" i="1"/>
  <c r="BN251" i="1"/>
  <c r="Z251" i="1"/>
  <c r="BP291" i="1"/>
  <c r="BN291" i="1"/>
  <c r="Z291" i="1"/>
  <c r="BP352" i="1"/>
  <c r="BN352" i="1"/>
  <c r="Z352" i="1"/>
  <c r="BP388" i="1"/>
  <c r="BN388" i="1"/>
  <c r="Z388" i="1"/>
  <c r="BP439" i="1"/>
  <c r="BN439" i="1"/>
  <c r="Z439" i="1"/>
  <c r="BP468" i="1"/>
  <c r="BN468" i="1"/>
  <c r="Z468" i="1"/>
  <c r="BP476" i="1"/>
  <c r="BN476" i="1"/>
  <c r="Z476" i="1"/>
  <c r="BP508" i="1"/>
  <c r="BN508" i="1"/>
  <c r="Z508" i="1"/>
  <c r="BP526" i="1"/>
  <c r="BN526" i="1"/>
  <c r="Z526" i="1"/>
  <c r="X649" i="1"/>
  <c r="Z38" i="1"/>
  <c r="BN38" i="1"/>
  <c r="Z53" i="1"/>
  <c r="BN53" i="1"/>
  <c r="Z67" i="1"/>
  <c r="BN67" i="1"/>
  <c r="Y74" i="1"/>
  <c r="Z79" i="1"/>
  <c r="BN79" i="1"/>
  <c r="Z92" i="1"/>
  <c r="BN92" i="1"/>
  <c r="Y95" i="1"/>
  <c r="Z112" i="1"/>
  <c r="BN112" i="1"/>
  <c r="Z124" i="1"/>
  <c r="BN124" i="1"/>
  <c r="BP166" i="1"/>
  <c r="BN166" i="1"/>
  <c r="Z166" i="1"/>
  <c r="Y207" i="1"/>
  <c r="BP201" i="1"/>
  <c r="BN201" i="1"/>
  <c r="Z201" i="1"/>
  <c r="BP224" i="1"/>
  <c r="BN224" i="1"/>
  <c r="Z224" i="1"/>
  <c r="BP236" i="1"/>
  <c r="BN236" i="1"/>
  <c r="Z236" i="1"/>
  <c r="BP268" i="1"/>
  <c r="BN268" i="1"/>
  <c r="Z268" i="1"/>
  <c r="BP332" i="1"/>
  <c r="BN332" i="1"/>
  <c r="Z332" i="1"/>
  <c r="BP366" i="1"/>
  <c r="BN366" i="1"/>
  <c r="Z366" i="1"/>
  <c r="BP411" i="1"/>
  <c r="BN411" i="1"/>
  <c r="Z411" i="1"/>
  <c r="BP467" i="1"/>
  <c r="BN467" i="1"/>
  <c r="Z467" i="1"/>
  <c r="BP473" i="1"/>
  <c r="BN473" i="1"/>
  <c r="Z473" i="1"/>
  <c r="Y511" i="1"/>
  <c r="Y510" i="1"/>
  <c r="BP507" i="1"/>
  <c r="BN507" i="1"/>
  <c r="Z507" i="1"/>
  <c r="Z510" i="1" s="1"/>
  <c r="BP509" i="1"/>
  <c r="BN509" i="1"/>
  <c r="Z509" i="1"/>
  <c r="Y516" i="1"/>
  <c r="Z514" i="1"/>
  <c r="Z515" i="1" s="1"/>
  <c r="BP567" i="1"/>
  <c r="BN567" i="1"/>
  <c r="Z567" i="1"/>
  <c r="Y164" i="1"/>
  <c r="Y169" i="1"/>
  <c r="I657" i="1"/>
  <c r="Y185" i="1"/>
  <c r="BP249" i="1"/>
  <c r="BN249" i="1"/>
  <c r="Z249" i="1"/>
  <c r="BP266" i="1"/>
  <c r="BN266" i="1"/>
  <c r="Z266" i="1"/>
  <c r="BP289" i="1"/>
  <c r="BN289" i="1"/>
  <c r="Z289" i="1"/>
  <c r="BP321" i="1"/>
  <c r="BN321" i="1"/>
  <c r="Z321" i="1"/>
  <c r="BP326" i="1"/>
  <c r="BN326" i="1"/>
  <c r="Z326" i="1"/>
  <c r="BP350" i="1"/>
  <c r="BN350" i="1"/>
  <c r="Z350" i="1"/>
  <c r="BP364" i="1"/>
  <c r="BN364" i="1"/>
  <c r="Z364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71" i="1"/>
  <c r="BN471" i="1"/>
  <c r="Z471" i="1"/>
  <c r="BP485" i="1"/>
  <c r="BN485" i="1"/>
  <c r="Z485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Y568" i="1"/>
  <c r="Z22" i="1"/>
  <c r="BN22" i="1"/>
  <c r="Y27" i="1"/>
  <c r="X651" i="1"/>
  <c r="Z36" i="1"/>
  <c r="BN36" i="1"/>
  <c r="Z40" i="1"/>
  <c r="BN40" i="1"/>
  <c r="Y46" i="1"/>
  <c r="Z51" i="1"/>
  <c r="BN51" i="1"/>
  <c r="Z55" i="1"/>
  <c r="BN55" i="1"/>
  <c r="Y64" i="1"/>
  <c r="Z63" i="1"/>
  <c r="BN63" i="1"/>
  <c r="Y73" i="1"/>
  <c r="Z69" i="1"/>
  <c r="BN69" i="1"/>
  <c r="Z77" i="1"/>
  <c r="BN77" i="1"/>
  <c r="Z81" i="1"/>
  <c r="BN81" i="1"/>
  <c r="Y89" i="1"/>
  <c r="Z87" i="1"/>
  <c r="BN87" i="1"/>
  <c r="Z94" i="1"/>
  <c r="BN94" i="1"/>
  <c r="Y105" i="1"/>
  <c r="Z100" i="1"/>
  <c r="BN100" i="1"/>
  <c r="Z103" i="1"/>
  <c r="BN103" i="1"/>
  <c r="Z110" i="1"/>
  <c r="BN110" i="1"/>
  <c r="Z116" i="1"/>
  <c r="BN116" i="1"/>
  <c r="BP116" i="1"/>
  <c r="Y119" i="1"/>
  <c r="Z122" i="1"/>
  <c r="BN122" i="1"/>
  <c r="BP122" i="1"/>
  <c r="Y129" i="1"/>
  <c r="Z126" i="1"/>
  <c r="BN126" i="1"/>
  <c r="Z132" i="1"/>
  <c r="BN132" i="1"/>
  <c r="BP132" i="1"/>
  <c r="Y135" i="1"/>
  <c r="G657" i="1"/>
  <c r="Z143" i="1"/>
  <c r="BN143" i="1"/>
  <c r="BP143" i="1"/>
  <c r="Y146" i="1"/>
  <c r="Z154" i="1"/>
  <c r="Z155" i="1" s="1"/>
  <c r="BN154" i="1"/>
  <c r="BP154" i="1"/>
  <c r="Z158" i="1"/>
  <c r="BN158" i="1"/>
  <c r="BP158" i="1"/>
  <c r="Y163" i="1"/>
  <c r="Z162" i="1"/>
  <c r="BN162" i="1"/>
  <c r="Y168" i="1"/>
  <c r="Z178" i="1"/>
  <c r="BN178" i="1"/>
  <c r="Z182" i="1"/>
  <c r="BN182" i="1"/>
  <c r="Z189" i="1"/>
  <c r="BN189" i="1"/>
  <c r="Y192" i="1"/>
  <c r="Z199" i="1"/>
  <c r="BN199" i="1"/>
  <c r="BP199" i="1"/>
  <c r="Y208" i="1"/>
  <c r="Z203" i="1"/>
  <c r="BN203" i="1"/>
  <c r="Z211" i="1"/>
  <c r="BN211" i="1"/>
  <c r="Z215" i="1"/>
  <c r="BN215" i="1"/>
  <c r="Z219" i="1"/>
  <c r="BN219" i="1"/>
  <c r="Z220" i="1"/>
  <c r="BN220" i="1"/>
  <c r="Z227" i="1"/>
  <c r="BN227" i="1"/>
  <c r="Z234" i="1"/>
  <c r="BN234" i="1"/>
  <c r="K657" i="1"/>
  <c r="Z238" i="1"/>
  <c r="BN238" i="1"/>
  <c r="BP253" i="1"/>
  <c r="BN253" i="1"/>
  <c r="Z253" i="1"/>
  <c r="BP270" i="1"/>
  <c r="BN270" i="1"/>
  <c r="Z270" i="1"/>
  <c r="BP293" i="1"/>
  <c r="BN293" i="1"/>
  <c r="Z293" i="1"/>
  <c r="Y338" i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58" i="1"/>
  <c r="BN358" i="1"/>
  <c r="Z358" i="1"/>
  <c r="BP368" i="1"/>
  <c r="BN368" i="1"/>
  <c r="Z368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308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Z645" i="1" s="1"/>
  <c r="Y447" i="1"/>
  <c r="Y455" i="1"/>
  <c r="Y547" i="1"/>
  <c r="Y563" i="1"/>
  <c r="AB657" i="1"/>
  <c r="H9" i="1"/>
  <c r="A10" i="1"/>
  <c r="B657" i="1"/>
  <c r="X648" i="1"/>
  <c r="Z23" i="1"/>
  <c r="BN23" i="1"/>
  <c r="BP23" i="1"/>
  <c r="Z25" i="1"/>
  <c r="BN25" i="1"/>
  <c r="Y26" i="1"/>
  <c r="X647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BN86" i="1"/>
  <c r="BP86" i="1"/>
  <c r="E657" i="1"/>
  <c r="Z93" i="1"/>
  <c r="BN93" i="1"/>
  <c r="BP93" i="1"/>
  <c r="Y96" i="1"/>
  <c r="Z99" i="1"/>
  <c r="BN99" i="1"/>
  <c r="BP99" i="1"/>
  <c r="Z101" i="1"/>
  <c r="BN101" i="1"/>
  <c r="Z102" i="1"/>
  <c r="BN102" i="1"/>
  <c r="F657" i="1"/>
  <c r="Z109" i="1"/>
  <c r="BN109" i="1"/>
  <c r="BP109" i="1"/>
  <c r="Z111" i="1"/>
  <c r="BN111" i="1"/>
  <c r="Y114" i="1"/>
  <c r="Z117" i="1"/>
  <c r="Z119" i="1" s="1"/>
  <c r="BN117" i="1"/>
  <c r="BP117" i="1"/>
  <c r="Z123" i="1"/>
  <c r="BN123" i="1"/>
  <c r="BP123" i="1"/>
  <c r="Z125" i="1"/>
  <c r="BN125" i="1"/>
  <c r="Z127" i="1"/>
  <c r="BN127" i="1"/>
  <c r="Z133" i="1"/>
  <c r="Z134" i="1" s="1"/>
  <c r="BN133" i="1"/>
  <c r="BP133" i="1"/>
  <c r="Z138" i="1"/>
  <c r="Z140" i="1" s="1"/>
  <c r="BN138" i="1"/>
  <c r="BP138" i="1"/>
  <c r="Y141" i="1"/>
  <c r="Z144" i="1"/>
  <c r="Z145" i="1" s="1"/>
  <c r="BN144" i="1"/>
  <c r="BP144" i="1"/>
  <c r="Z148" i="1"/>
  <c r="Z150" i="1" s="1"/>
  <c r="BN148" i="1"/>
  <c r="BP148" i="1"/>
  <c r="Y151" i="1"/>
  <c r="H657" i="1"/>
  <c r="Y156" i="1"/>
  <c r="Z159" i="1"/>
  <c r="BN159" i="1"/>
  <c r="BP159" i="1"/>
  <c r="Z161" i="1"/>
  <c r="BN161" i="1"/>
  <c r="Z167" i="1"/>
  <c r="Z168" i="1" s="1"/>
  <c r="BN167" i="1"/>
  <c r="BP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3" i="1"/>
  <c r="BN183" i="1"/>
  <c r="Y186" i="1"/>
  <c r="J657" i="1"/>
  <c r="Z190" i="1"/>
  <c r="Z191" i="1" s="1"/>
  <c r="BN190" i="1"/>
  <c r="BP190" i="1"/>
  <c r="Y191" i="1"/>
  <c r="Z194" i="1"/>
  <c r="Z196" i="1" s="1"/>
  <c r="BN194" i="1"/>
  <c r="BP194" i="1"/>
  <c r="Y197" i="1"/>
  <c r="Z200" i="1"/>
  <c r="BN200" i="1"/>
  <c r="BP200" i="1"/>
  <c r="Z202" i="1"/>
  <c r="BN202" i="1"/>
  <c r="Z204" i="1"/>
  <c r="BN204" i="1"/>
  <c r="Z206" i="1"/>
  <c r="BN206" i="1"/>
  <c r="Z210" i="1"/>
  <c r="BN210" i="1"/>
  <c r="BP210" i="1"/>
  <c r="Z212" i="1"/>
  <c r="BN212" i="1"/>
  <c r="Z214" i="1"/>
  <c r="BN214" i="1"/>
  <c r="Z216" i="1"/>
  <c r="BN216" i="1"/>
  <c r="Z218" i="1"/>
  <c r="BN218" i="1"/>
  <c r="Y231" i="1"/>
  <c r="BP228" i="1"/>
  <c r="BN228" i="1"/>
  <c r="Z228" i="1"/>
  <c r="Y242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BP307" i="1"/>
  <c r="BN307" i="1"/>
  <c r="Z307" i="1"/>
  <c r="Z308" i="1" s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T657" i="1"/>
  <c r="BP347" i="1"/>
  <c r="BN347" i="1"/>
  <c r="Z347" i="1"/>
  <c r="BP351" i="1"/>
  <c r="BN351" i="1"/>
  <c r="Z351" i="1"/>
  <c r="BP359" i="1"/>
  <c r="BN359" i="1"/>
  <c r="Z359" i="1"/>
  <c r="BP367" i="1"/>
  <c r="BN367" i="1"/>
  <c r="Z367" i="1"/>
  <c r="BP436" i="1"/>
  <c r="BN436" i="1"/>
  <c r="Z436" i="1"/>
  <c r="BP440" i="1"/>
  <c r="BN440" i="1"/>
  <c r="Z440" i="1"/>
  <c r="F9" i="1"/>
  <c r="J9" i="1"/>
  <c r="Y41" i="1"/>
  <c r="Y58" i="1"/>
  <c r="Y140" i="1"/>
  <c r="Y175" i="1"/>
  <c r="Y221" i="1"/>
  <c r="BP226" i="1"/>
  <c r="BN226" i="1"/>
  <c r="Z226" i="1"/>
  <c r="Z230" i="1" s="1"/>
  <c r="Y230" i="1"/>
  <c r="BP235" i="1"/>
  <c r="BN235" i="1"/>
  <c r="Z235" i="1"/>
  <c r="Z242" i="1" s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BP292" i="1"/>
  <c r="BN292" i="1"/>
  <c r="Z292" i="1"/>
  <c r="BP327" i="1"/>
  <c r="BN327" i="1"/>
  <c r="Z327" i="1"/>
  <c r="Z328" i="1" s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55" i="1"/>
  <c r="Y362" i="1"/>
  <c r="BP357" i="1"/>
  <c r="BN357" i="1"/>
  <c r="Z357" i="1"/>
  <c r="Z361" i="1" s="1"/>
  <c r="Y361" i="1"/>
  <c r="BP365" i="1"/>
  <c r="BN365" i="1"/>
  <c r="Z365" i="1"/>
  <c r="Z370" i="1" s="1"/>
  <c r="Y370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7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7" i="1"/>
  <c r="Y481" i="1"/>
  <c r="BP464" i="1"/>
  <c r="BN464" i="1"/>
  <c r="Z464" i="1"/>
  <c r="Y482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R657" i="1"/>
  <c r="Y300" i="1"/>
  <c r="Y328" i="1"/>
  <c r="Y343" i="1"/>
  <c r="V657" i="1"/>
  <c r="Y354" i="1"/>
  <c r="Y371" i="1"/>
  <c r="Y378" i="1"/>
  <c r="BP375" i="1"/>
  <c r="BN375" i="1"/>
  <c r="Z375" i="1"/>
  <c r="Z377" i="1" s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Z486" i="1" s="1"/>
  <c r="BP501" i="1"/>
  <c r="BN501" i="1"/>
  <c r="Z501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Z547" i="1" s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455" i="1" l="1"/>
  <c r="Z322" i="1"/>
  <c r="Z221" i="1"/>
  <c r="Z185" i="1"/>
  <c r="Z163" i="1"/>
  <c r="Z113" i="1"/>
  <c r="Z104" i="1"/>
  <c r="Z95" i="1"/>
  <c r="Z88" i="1"/>
  <c r="Z82" i="1"/>
  <c r="Z41" i="1"/>
  <c r="X650" i="1"/>
  <c r="Z426" i="1"/>
  <c r="Z562" i="1"/>
  <c r="Z540" i="1"/>
  <c r="Y649" i="1"/>
  <c r="Y648" i="1"/>
  <c r="Z207" i="1"/>
  <c r="Z129" i="1"/>
  <c r="Z73" i="1"/>
  <c r="Y647" i="1"/>
  <c r="Z26" i="1"/>
  <c r="Z608" i="1"/>
  <c r="Y650" i="1"/>
  <c r="Z619" i="1"/>
  <c r="Z442" i="1"/>
  <c r="Z481" i="1"/>
  <c r="Z294" i="1"/>
  <c r="Z255" i="1"/>
  <c r="Z64" i="1"/>
  <c r="Z57" i="1"/>
  <c r="Z503" i="1"/>
  <c r="Z416" i="1"/>
  <c r="Z390" i="1"/>
  <c r="Z384" i="1"/>
  <c r="Z354" i="1"/>
  <c r="Z284" i="1"/>
  <c r="Z272" i="1"/>
  <c r="Y651" i="1"/>
  <c r="Z652" i="1" l="1"/>
</calcChain>
</file>

<file path=xl/sharedStrings.xml><?xml version="1.0" encoding="utf-8"?>
<sst xmlns="http://schemas.openxmlformats.org/spreadsheetml/2006/main" count="3064" uniqueCount="1068">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</sst>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8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52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2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0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5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0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4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7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4" customWidth="1"/>
    <col min="19" max="19" width="6.140625" style="7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4" customWidth="1"/>
    <col min="25" max="25" width="11" style="744" customWidth="1"/>
    <col min="26" max="26" width="10" style="744" customWidth="1"/>
    <col min="27" max="27" width="11.5703125" style="744" customWidth="1"/>
    <col min="28" max="28" width="10.42578125" style="744" customWidth="1"/>
    <col min="29" max="29" width="30" style="7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4" customWidth="1"/>
    <col min="34" max="34" width="9.140625" style="744" customWidth="1"/>
    <col min="35" max="16384" width="9.140625" style="744"/>
  </cols>
  <sheetData>
    <row r="1" spans="1:32" s="748" customFormat="1" ht="45" customHeight="1" x14ac:dyDescent="0.2">
      <c r="A1" s="41"/>
      <c r="B1" s="41"/>
      <c r="C1" s="41"/>
      <c r="D1" s="834" t="s">
        <v>0</v>
      </c>
      <c r="E1" s="800"/>
      <c r="F1" s="800"/>
      <c r="G1" s="12" t="s">
        <v>1</v>
      </c>
      <c r="H1" s="834" t="s">
        <v>2</v>
      </c>
      <c r="I1" s="800"/>
      <c r="J1" s="800"/>
      <c r="K1" s="800"/>
      <c r="L1" s="800"/>
      <c r="M1" s="800"/>
      <c r="N1" s="800"/>
      <c r="O1" s="800"/>
      <c r="P1" s="800"/>
      <c r="Q1" s="800"/>
      <c r="R1" s="799" t="s">
        <v>3</v>
      </c>
      <c r="S1" s="800"/>
      <c r="T1" s="8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6"/>
      <c r="R2" s="756"/>
      <c r="S2" s="756"/>
      <c r="T2" s="756"/>
      <c r="U2" s="756"/>
      <c r="V2" s="756"/>
      <c r="W2" s="756"/>
      <c r="X2" s="16"/>
      <c r="Y2" s="16"/>
      <c r="Z2" s="16"/>
      <c r="AA2" s="16"/>
      <c r="AB2" s="51"/>
      <c r="AC2" s="51"/>
      <c r="AD2" s="51"/>
      <c r="AE2" s="51"/>
    </row>
    <row r="3" spans="1:32" s="7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6"/>
      <c r="Q3" s="756"/>
      <c r="R3" s="756"/>
      <c r="S3" s="756"/>
      <c r="T3" s="756"/>
      <c r="U3" s="756"/>
      <c r="V3" s="756"/>
      <c r="W3" s="756"/>
      <c r="X3" s="16"/>
      <c r="Y3" s="16"/>
      <c r="Z3" s="16"/>
      <c r="AA3" s="16"/>
      <c r="AB3" s="51"/>
      <c r="AC3" s="51"/>
      <c r="AD3" s="51"/>
      <c r="AE3" s="51"/>
    </row>
    <row r="4" spans="1:32" s="7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8" customFormat="1" ht="23.45" customHeight="1" x14ac:dyDescent="0.2">
      <c r="A5" s="886" t="s">
        <v>8</v>
      </c>
      <c r="B5" s="846"/>
      <c r="C5" s="847"/>
      <c r="D5" s="840"/>
      <c r="E5" s="841"/>
      <c r="F5" s="1107" t="s">
        <v>9</v>
      </c>
      <c r="G5" s="847"/>
      <c r="H5" s="840" t="s">
        <v>1067</v>
      </c>
      <c r="I5" s="1056"/>
      <c r="J5" s="1056"/>
      <c r="K5" s="1056"/>
      <c r="L5" s="1056"/>
      <c r="M5" s="841"/>
      <c r="N5" s="58"/>
      <c r="P5" s="24" t="s">
        <v>10</v>
      </c>
      <c r="Q5" s="1133">
        <v>45716</v>
      </c>
      <c r="R5" s="910"/>
      <c r="T5" s="948" t="s">
        <v>11</v>
      </c>
      <c r="U5" s="949"/>
      <c r="V5" s="951" t="s">
        <v>12</v>
      </c>
      <c r="W5" s="910"/>
      <c r="AB5" s="51"/>
      <c r="AC5" s="51"/>
      <c r="AD5" s="51"/>
      <c r="AE5" s="51"/>
    </row>
    <row r="6" spans="1:32" s="748" customFormat="1" ht="24" customHeight="1" x14ac:dyDescent="0.2">
      <c r="A6" s="886" t="s">
        <v>13</v>
      </c>
      <c r="B6" s="846"/>
      <c r="C6" s="847"/>
      <c r="D6" s="1059" t="s">
        <v>14</v>
      </c>
      <c r="E6" s="1060"/>
      <c r="F6" s="1060"/>
      <c r="G6" s="1060"/>
      <c r="H6" s="1060"/>
      <c r="I6" s="1060"/>
      <c r="J6" s="1060"/>
      <c r="K6" s="1060"/>
      <c r="L6" s="1060"/>
      <c r="M6" s="910"/>
      <c r="N6" s="59"/>
      <c r="P6" s="24" t="s">
        <v>15</v>
      </c>
      <c r="Q6" s="1146" t="str">
        <f>IF(Q5=0," ",CHOOSE(WEEKDAY(Q5,2),"Понедельник","Вторник","Среда","Четверг","Пятница","Суббота","Воскресенье"))</f>
        <v>Пятница</v>
      </c>
      <c r="R6" s="758"/>
      <c r="T6" s="957" t="s">
        <v>16</v>
      </c>
      <c r="U6" s="949"/>
      <c r="V6" s="1040" t="s">
        <v>17</v>
      </c>
      <c r="W6" s="815"/>
      <c r="AB6" s="51"/>
      <c r="AC6" s="51"/>
      <c r="AD6" s="51"/>
      <c r="AE6" s="51"/>
    </row>
    <row r="7" spans="1:32" s="748" customFormat="1" ht="21.75" hidden="1" customHeight="1" x14ac:dyDescent="0.2">
      <c r="A7" s="55"/>
      <c r="B7" s="55"/>
      <c r="C7" s="55"/>
      <c r="D7" s="807" t="str">
        <f>IFERROR(VLOOKUP(DeliveryAddress,Table,3,0),1)</f>
        <v>1</v>
      </c>
      <c r="E7" s="808"/>
      <c r="F7" s="808"/>
      <c r="G7" s="808"/>
      <c r="H7" s="808"/>
      <c r="I7" s="808"/>
      <c r="J7" s="808"/>
      <c r="K7" s="808"/>
      <c r="L7" s="808"/>
      <c r="M7" s="809"/>
      <c r="N7" s="60"/>
      <c r="P7" s="24"/>
      <c r="Q7" s="42"/>
      <c r="R7" s="42"/>
      <c r="T7" s="756"/>
      <c r="U7" s="949"/>
      <c r="V7" s="1041"/>
      <c r="W7" s="1042"/>
      <c r="AB7" s="51"/>
      <c r="AC7" s="51"/>
      <c r="AD7" s="51"/>
      <c r="AE7" s="51"/>
    </row>
    <row r="8" spans="1:32" s="748" customFormat="1" ht="25.5" customHeight="1" x14ac:dyDescent="0.2">
      <c r="A8" s="1175" t="s">
        <v>18</v>
      </c>
      <c r="B8" s="763"/>
      <c r="C8" s="764"/>
      <c r="D8" s="818" t="s">
        <v>19</v>
      </c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20</v>
      </c>
      <c r="Q8" s="928">
        <v>0.375</v>
      </c>
      <c r="R8" s="809"/>
      <c r="T8" s="756"/>
      <c r="U8" s="949"/>
      <c r="V8" s="1041"/>
      <c r="W8" s="1042"/>
      <c r="AB8" s="51"/>
      <c r="AC8" s="51"/>
      <c r="AD8" s="51"/>
      <c r="AE8" s="51"/>
    </row>
    <row r="9" spans="1:32" s="748" customFormat="1" ht="39.950000000000003" customHeight="1" x14ac:dyDescent="0.2">
      <c r="A9" s="9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6"/>
      <c r="C9" s="756"/>
      <c r="D9" s="921"/>
      <c r="E9" s="786"/>
      <c r="F9" s="9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6"/>
      <c r="H9" s="785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86"/>
      <c r="N9" s="749"/>
      <c r="P9" s="26" t="s">
        <v>21</v>
      </c>
      <c r="Q9" s="904"/>
      <c r="R9" s="905"/>
      <c r="T9" s="756"/>
      <c r="U9" s="949"/>
      <c r="V9" s="1043"/>
      <c r="W9" s="1044"/>
      <c r="X9" s="43"/>
      <c r="Y9" s="43"/>
      <c r="Z9" s="43"/>
      <c r="AA9" s="43"/>
      <c r="AB9" s="51"/>
      <c r="AC9" s="51"/>
      <c r="AD9" s="51"/>
      <c r="AE9" s="51"/>
    </row>
    <row r="10" spans="1:32" s="748" customFormat="1" ht="26.45" customHeight="1" x14ac:dyDescent="0.2">
      <c r="A10" s="9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6"/>
      <c r="C10" s="756"/>
      <c r="D10" s="921"/>
      <c r="E10" s="786"/>
      <c r="F10" s="9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6"/>
      <c r="H10" s="1025" t="str">
        <f>IFERROR(VLOOKUP($D$10,Proxy,2,FALSE),"")</f>
        <v/>
      </c>
      <c r="I10" s="756"/>
      <c r="J10" s="756"/>
      <c r="K10" s="756"/>
      <c r="L10" s="756"/>
      <c r="M10" s="756"/>
      <c r="N10" s="747"/>
      <c r="P10" s="26" t="s">
        <v>22</v>
      </c>
      <c r="Q10" s="959"/>
      <c r="R10" s="960"/>
      <c r="U10" s="24" t="s">
        <v>23</v>
      </c>
      <c r="V10" s="814" t="s">
        <v>24</v>
      </c>
      <c r="W10" s="815"/>
      <c r="X10" s="44"/>
      <c r="Y10" s="44"/>
      <c r="Z10" s="44"/>
      <c r="AA10" s="44"/>
      <c r="AB10" s="51"/>
      <c r="AC10" s="51"/>
      <c r="AD10" s="51"/>
      <c r="AE10" s="51"/>
    </row>
    <row r="11" spans="1:32" s="7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9"/>
      <c r="R11" s="910"/>
      <c r="U11" s="24" t="s">
        <v>27</v>
      </c>
      <c r="V11" s="1082" t="s">
        <v>28</v>
      </c>
      <c r="W11" s="905"/>
      <c r="X11" s="45"/>
      <c r="Y11" s="45"/>
      <c r="Z11" s="45"/>
      <c r="AA11" s="45"/>
      <c r="AB11" s="51"/>
      <c r="AC11" s="51"/>
      <c r="AD11" s="51"/>
      <c r="AE11" s="51"/>
    </row>
    <row r="12" spans="1:32" s="748" customFormat="1" ht="18.600000000000001" customHeight="1" x14ac:dyDescent="0.2">
      <c r="A12" s="938" t="s">
        <v>29</v>
      </c>
      <c r="B12" s="846"/>
      <c r="C12" s="846"/>
      <c r="D12" s="846"/>
      <c r="E12" s="846"/>
      <c r="F12" s="846"/>
      <c r="G12" s="846"/>
      <c r="H12" s="846"/>
      <c r="I12" s="846"/>
      <c r="J12" s="846"/>
      <c r="K12" s="846"/>
      <c r="L12" s="846"/>
      <c r="M12" s="847"/>
      <c r="N12" s="62"/>
      <c r="P12" s="24" t="s">
        <v>30</v>
      </c>
      <c r="Q12" s="928"/>
      <c r="R12" s="809"/>
      <c r="S12" s="23"/>
      <c r="U12" s="24"/>
      <c r="V12" s="800"/>
      <c r="W12" s="756"/>
      <c r="AB12" s="51"/>
      <c r="AC12" s="51"/>
      <c r="AD12" s="51"/>
      <c r="AE12" s="51"/>
    </row>
    <row r="13" spans="1:32" s="748" customFormat="1" ht="23.25" customHeight="1" x14ac:dyDescent="0.2">
      <c r="A13" s="938" t="s">
        <v>31</v>
      </c>
      <c r="B13" s="846"/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7"/>
      <c r="N13" s="62"/>
      <c r="O13" s="26"/>
      <c r="P13" s="26" t="s">
        <v>32</v>
      </c>
      <c r="Q13" s="1082"/>
      <c r="R13" s="9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8" customFormat="1" ht="18.600000000000001" customHeight="1" x14ac:dyDescent="0.2">
      <c r="A14" s="938" t="s">
        <v>33</v>
      </c>
      <c r="B14" s="846"/>
      <c r="C14" s="846"/>
      <c r="D14" s="846"/>
      <c r="E14" s="846"/>
      <c r="F14" s="846"/>
      <c r="G14" s="846"/>
      <c r="H14" s="846"/>
      <c r="I14" s="846"/>
      <c r="J14" s="846"/>
      <c r="K14" s="846"/>
      <c r="L14" s="846"/>
      <c r="M14" s="84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8" customFormat="1" ht="22.5" customHeight="1" x14ac:dyDescent="0.2">
      <c r="A15" s="975" t="s">
        <v>34</v>
      </c>
      <c r="B15" s="846"/>
      <c r="C15" s="846"/>
      <c r="D15" s="846"/>
      <c r="E15" s="846"/>
      <c r="F15" s="846"/>
      <c r="G15" s="846"/>
      <c r="H15" s="846"/>
      <c r="I15" s="846"/>
      <c r="J15" s="846"/>
      <c r="K15" s="846"/>
      <c r="L15" s="846"/>
      <c r="M15" s="847"/>
      <c r="N15" s="63"/>
      <c r="P15" s="945" t="s">
        <v>35</v>
      </c>
      <c r="Q15" s="800"/>
      <c r="R15" s="800"/>
      <c r="S15" s="800"/>
      <c r="T15" s="8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6"/>
      <c r="Q16" s="946"/>
      <c r="R16" s="946"/>
      <c r="S16" s="946"/>
      <c r="T16" s="9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6" t="s">
        <v>36</v>
      </c>
      <c r="B17" s="796" t="s">
        <v>37</v>
      </c>
      <c r="C17" s="937" t="s">
        <v>38</v>
      </c>
      <c r="D17" s="796" t="s">
        <v>39</v>
      </c>
      <c r="E17" s="866"/>
      <c r="F17" s="796" t="s">
        <v>40</v>
      </c>
      <c r="G17" s="796" t="s">
        <v>41</v>
      </c>
      <c r="H17" s="796" t="s">
        <v>42</v>
      </c>
      <c r="I17" s="796" t="s">
        <v>43</v>
      </c>
      <c r="J17" s="796" t="s">
        <v>44</v>
      </c>
      <c r="K17" s="796" t="s">
        <v>45</v>
      </c>
      <c r="L17" s="796" t="s">
        <v>46</v>
      </c>
      <c r="M17" s="796" t="s">
        <v>47</v>
      </c>
      <c r="N17" s="796" t="s">
        <v>48</v>
      </c>
      <c r="O17" s="796" t="s">
        <v>49</v>
      </c>
      <c r="P17" s="796" t="s">
        <v>50</v>
      </c>
      <c r="Q17" s="865"/>
      <c r="R17" s="865"/>
      <c r="S17" s="865"/>
      <c r="T17" s="866"/>
      <c r="U17" s="1154" t="s">
        <v>51</v>
      </c>
      <c r="V17" s="847"/>
      <c r="W17" s="796" t="s">
        <v>52</v>
      </c>
      <c r="X17" s="796" t="s">
        <v>53</v>
      </c>
      <c r="Y17" s="1155" t="s">
        <v>54</v>
      </c>
      <c r="Z17" s="1021" t="s">
        <v>55</v>
      </c>
      <c r="AA17" s="1026" t="s">
        <v>56</v>
      </c>
      <c r="AB17" s="1026" t="s">
        <v>57</v>
      </c>
      <c r="AC17" s="1026" t="s">
        <v>58</v>
      </c>
      <c r="AD17" s="1026" t="s">
        <v>59</v>
      </c>
      <c r="AE17" s="1116"/>
      <c r="AF17" s="1117"/>
      <c r="AG17" s="66"/>
      <c r="BD17" s="65" t="s">
        <v>60</v>
      </c>
    </row>
    <row r="18" spans="1:68" ht="14.25" customHeight="1" x14ac:dyDescent="0.2">
      <c r="A18" s="797"/>
      <c r="B18" s="797"/>
      <c r="C18" s="797"/>
      <c r="D18" s="867"/>
      <c r="E18" s="869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67"/>
      <c r="Q18" s="868"/>
      <c r="R18" s="868"/>
      <c r="S18" s="868"/>
      <c r="T18" s="869"/>
      <c r="U18" s="67" t="s">
        <v>61</v>
      </c>
      <c r="V18" s="67" t="s">
        <v>62</v>
      </c>
      <c r="W18" s="797"/>
      <c r="X18" s="797"/>
      <c r="Y18" s="1156"/>
      <c r="Z18" s="1022"/>
      <c r="AA18" s="1027"/>
      <c r="AB18" s="1027"/>
      <c r="AC18" s="1027"/>
      <c r="AD18" s="1118"/>
      <c r="AE18" s="1119"/>
      <c r="AF18" s="1120"/>
      <c r="AG18" s="66"/>
      <c r="BD18" s="65"/>
    </row>
    <row r="19" spans="1:68" ht="27.75" hidden="1" customHeight="1" x14ac:dyDescent="0.2">
      <c r="A19" s="858" t="s">
        <v>63</v>
      </c>
      <c r="B19" s="859"/>
      <c r="C19" s="859"/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  <c r="Q19" s="859"/>
      <c r="R19" s="859"/>
      <c r="S19" s="859"/>
      <c r="T19" s="859"/>
      <c r="U19" s="859"/>
      <c r="V19" s="859"/>
      <c r="W19" s="859"/>
      <c r="X19" s="859"/>
      <c r="Y19" s="859"/>
      <c r="Z19" s="859"/>
      <c r="AA19" s="48"/>
      <c r="AB19" s="48"/>
      <c r="AC19" s="48"/>
    </row>
    <row r="20" spans="1:68" ht="16.5" hidden="1" customHeight="1" x14ac:dyDescent="0.25">
      <c r="A20" s="790" t="s">
        <v>63</v>
      </c>
      <c r="B20" s="756"/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746"/>
      <c r="AB20" s="746"/>
      <c r="AC20" s="746"/>
    </row>
    <row r="21" spans="1:68" ht="14.25" hidden="1" customHeight="1" x14ac:dyDescent="0.25">
      <c r="A21" s="755" t="s">
        <v>64</v>
      </c>
      <c r="B21" s="756"/>
      <c r="C21" s="756"/>
      <c r="D21" s="756"/>
      <c r="E21" s="756"/>
      <c r="F21" s="756"/>
      <c r="G21" s="756"/>
      <c r="H21" s="756"/>
      <c r="I21" s="756"/>
      <c r="J21" s="756"/>
      <c r="K21" s="756"/>
      <c r="L21" s="756"/>
      <c r="M21" s="756"/>
      <c r="N21" s="756"/>
      <c r="O21" s="756"/>
      <c r="P21" s="756"/>
      <c r="Q21" s="756"/>
      <c r="R21" s="756"/>
      <c r="S21" s="756"/>
      <c r="T21" s="756"/>
      <c r="U21" s="756"/>
      <c r="V21" s="756"/>
      <c r="W21" s="756"/>
      <c r="X21" s="756"/>
      <c r="Y21" s="756"/>
      <c r="Z21" s="756"/>
      <c r="AA21" s="745"/>
      <c r="AB21" s="745"/>
      <c r="AC21" s="74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0"/>
      <c r="R22" s="760"/>
      <c r="S22" s="760"/>
      <c r="T22" s="761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0"/>
      <c r="R23" s="760"/>
      <c r="S23" s="760"/>
      <c r="T23" s="761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0"/>
      <c r="R24" s="760"/>
      <c r="S24" s="760"/>
      <c r="T24" s="761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0"/>
      <c r="R25" s="760"/>
      <c r="S25" s="760"/>
      <c r="T25" s="761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81"/>
      <c r="B26" s="756"/>
      <c r="C26" s="756"/>
      <c r="D26" s="756"/>
      <c r="E26" s="756"/>
      <c r="F26" s="756"/>
      <c r="G26" s="756"/>
      <c r="H26" s="756"/>
      <c r="I26" s="756"/>
      <c r="J26" s="756"/>
      <c r="K26" s="756"/>
      <c r="L26" s="756"/>
      <c r="M26" s="756"/>
      <c r="N26" s="756"/>
      <c r="O26" s="782"/>
      <c r="P26" s="762" t="s">
        <v>80</v>
      </c>
      <c r="Q26" s="763"/>
      <c r="R26" s="763"/>
      <c r="S26" s="763"/>
      <c r="T26" s="763"/>
      <c r="U26" s="763"/>
      <c r="V26" s="764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56"/>
      <c r="B27" s="756"/>
      <c r="C27" s="756"/>
      <c r="D27" s="756"/>
      <c r="E27" s="756"/>
      <c r="F27" s="756"/>
      <c r="G27" s="756"/>
      <c r="H27" s="756"/>
      <c r="I27" s="756"/>
      <c r="J27" s="756"/>
      <c r="K27" s="756"/>
      <c r="L27" s="756"/>
      <c r="M27" s="756"/>
      <c r="N27" s="756"/>
      <c r="O27" s="782"/>
      <c r="P27" s="762" t="s">
        <v>80</v>
      </c>
      <c r="Q27" s="763"/>
      <c r="R27" s="763"/>
      <c r="S27" s="763"/>
      <c r="T27" s="763"/>
      <c r="U27" s="763"/>
      <c r="V27" s="764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5" t="s">
        <v>82</v>
      </c>
      <c r="B28" s="756"/>
      <c r="C28" s="756"/>
      <c r="D28" s="756"/>
      <c r="E28" s="756"/>
      <c r="F28" s="756"/>
      <c r="G28" s="756"/>
      <c r="H28" s="756"/>
      <c r="I28" s="756"/>
      <c r="J28" s="756"/>
      <c r="K28" s="756"/>
      <c r="L28" s="756"/>
      <c r="M28" s="756"/>
      <c r="N28" s="756"/>
      <c r="O28" s="756"/>
      <c r="P28" s="756"/>
      <c r="Q28" s="756"/>
      <c r="R28" s="756"/>
      <c r="S28" s="756"/>
      <c r="T28" s="756"/>
      <c r="U28" s="756"/>
      <c r="V28" s="756"/>
      <c r="W28" s="756"/>
      <c r="X28" s="756"/>
      <c r="Y28" s="756"/>
      <c r="Z28" s="756"/>
      <c r="AA28" s="745"/>
      <c r="AB28" s="745"/>
      <c r="AC28" s="74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0"/>
      <c r="R29" s="760"/>
      <c r="S29" s="760"/>
      <c r="T29" s="761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81"/>
      <c r="B30" s="756"/>
      <c r="C30" s="756"/>
      <c r="D30" s="756"/>
      <c r="E30" s="756"/>
      <c r="F30" s="756"/>
      <c r="G30" s="756"/>
      <c r="H30" s="756"/>
      <c r="I30" s="756"/>
      <c r="J30" s="756"/>
      <c r="K30" s="756"/>
      <c r="L30" s="756"/>
      <c r="M30" s="756"/>
      <c r="N30" s="756"/>
      <c r="O30" s="782"/>
      <c r="P30" s="762" t="s">
        <v>80</v>
      </c>
      <c r="Q30" s="763"/>
      <c r="R30" s="763"/>
      <c r="S30" s="763"/>
      <c r="T30" s="763"/>
      <c r="U30" s="763"/>
      <c r="V30" s="764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56"/>
      <c r="B31" s="756"/>
      <c r="C31" s="756"/>
      <c r="D31" s="756"/>
      <c r="E31" s="756"/>
      <c r="F31" s="756"/>
      <c r="G31" s="756"/>
      <c r="H31" s="756"/>
      <c r="I31" s="756"/>
      <c r="J31" s="756"/>
      <c r="K31" s="756"/>
      <c r="L31" s="756"/>
      <c r="M31" s="756"/>
      <c r="N31" s="756"/>
      <c r="O31" s="782"/>
      <c r="P31" s="762" t="s">
        <v>80</v>
      </c>
      <c r="Q31" s="763"/>
      <c r="R31" s="763"/>
      <c r="S31" s="763"/>
      <c r="T31" s="763"/>
      <c r="U31" s="763"/>
      <c r="V31" s="764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58" t="s">
        <v>88</v>
      </c>
      <c r="B32" s="859"/>
      <c r="C32" s="859"/>
      <c r="D32" s="859"/>
      <c r="E32" s="859"/>
      <c r="F32" s="859"/>
      <c r="G32" s="859"/>
      <c r="H32" s="859"/>
      <c r="I32" s="859"/>
      <c r="J32" s="859"/>
      <c r="K32" s="859"/>
      <c r="L32" s="859"/>
      <c r="M32" s="859"/>
      <c r="N32" s="859"/>
      <c r="O32" s="859"/>
      <c r="P32" s="859"/>
      <c r="Q32" s="859"/>
      <c r="R32" s="859"/>
      <c r="S32" s="859"/>
      <c r="T32" s="859"/>
      <c r="U32" s="859"/>
      <c r="V32" s="859"/>
      <c r="W32" s="859"/>
      <c r="X32" s="859"/>
      <c r="Y32" s="859"/>
      <c r="Z32" s="859"/>
      <c r="AA32" s="48"/>
      <c r="AB32" s="48"/>
      <c r="AC32" s="48"/>
    </row>
    <row r="33" spans="1:68" ht="16.5" hidden="1" customHeight="1" x14ac:dyDescent="0.25">
      <c r="A33" s="790" t="s">
        <v>89</v>
      </c>
      <c r="B33" s="756"/>
      <c r="C33" s="756"/>
      <c r="D33" s="756"/>
      <c r="E33" s="756"/>
      <c r="F33" s="756"/>
      <c r="G33" s="756"/>
      <c r="H33" s="756"/>
      <c r="I33" s="756"/>
      <c r="J33" s="756"/>
      <c r="K33" s="756"/>
      <c r="L33" s="756"/>
      <c r="M33" s="756"/>
      <c r="N33" s="756"/>
      <c r="O33" s="756"/>
      <c r="P33" s="756"/>
      <c r="Q33" s="756"/>
      <c r="R33" s="756"/>
      <c r="S33" s="756"/>
      <c r="T33" s="756"/>
      <c r="U33" s="756"/>
      <c r="V33" s="756"/>
      <c r="W33" s="756"/>
      <c r="X33" s="756"/>
      <c r="Y33" s="756"/>
      <c r="Z33" s="756"/>
      <c r="AA33" s="746"/>
      <c r="AB33" s="746"/>
      <c r="AC33" s="746"/>
    </row>
    <row r="34" spans="1:68" ht="14.25" hidden="1" customHeight="1" x14ac:dyDescent="0.25">
      <c r="A34" s="755" t="s">
        <v>90</v>
      </c>
      <c r="B34" s="756"/>
      <c r="C34" s="756"/>
      <c r="D34" s="756"/>
      <c r="E34" s="756"/>
      <c r="F34" s="756"/>
      <c r="G34" s="756"/>
      <c r="H34" s="756"/>
      <c r="I34" s="756"/>
      <c r="J34" s="756"/>
      <c r="K34" s="756"/>
      <c r="L34" s="756"/>
      <c r="M34" s="756"/>
      <c r="N34" s="756"/>
      <c r="O34" s="756"/>
      <c r="P34" s="756"/>
      <c r="Q34" s="756"/>
      <c r="R34" s="756"/>
      <c r="S34" s="756"/>
      <c r="T34" s="756"/>
      <c r="U34" s="756"/>
      <c r="V34" s="756"/>
      <c r="W34" s="756"/>
      <c r="X34" s="756"/>
      <c r="Y34" s="756"/>
      <c r="Z34" s="756"/>
      <c r="AA34" s="745"/>
      <c r="AB34" s="745"/>
      <c r="AC34" s="745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1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0"/>
      <c r="R35" s="760"/>
      <c r="S35" s="760"/>
      <c r="T35" s="761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1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0"/>
      <c r="R36" s="760"/>
      <c r="S36" s="760"/>
      <c r="T36" s="761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0"/>
      <c r="R37" s="760"/>
      <c r="S37" s="760"/>
      <c r="T37" s="761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0"/>
      <c r="R38" s="760"/>
      <c r="S38" s="760"/>
      <c r="T38" s="761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0"/>
      <c r="R39" s="760"/>
      <c r="S39" s="760"/>
      <c r="T39" s="761"/>
      <c r="U39" s="34"/>
      <c r="V39" s="34"/>
      <c r="W39" s="35" t="s">
        <v>69</v>
      </c>
      <c r="X39" s="751">
        <v>312</v>
      </c>
      <c r="Y39" s="752">
        <f t="shared" si="0"/>
        <v>312</v>
      </c>
      <c r="Z39" s="36">
        <f>IFERROR(IF(Y39=0,"",ROUNDUP(Y39/H39,0)*0.00902),"")</f>
        <v>0.70355999999999996</v>
      </c>
      <c r="AA39" s="56"/>
      <c r="AB39" s="57"/>
      <c r="AC39" s="87" t="s">
        <v>99</v>
      </c>
      <c r="AG39" s="64"/>
      <c r="AJ39" s="68" t="s">
        <v>109</v>
      </c>
      <c r="AK39" s="68">
        <v>528</v>
      </c>
      <c r="BB39" s="88" t="s">
        <v>1</v>
      </c>
      <c r="BM39" s="64">
        <f t="shared" si="1"/>
        <v>328.38</v>
      </c>
      <c r="BN39" s="64">
        <f t="shared" si="2"/>
        <v>328.38</v>
      </c>
      <c r="BO39" s="64">
        <f t="shared" si="3"/>
        <v>0.59090909090909094</v>
      </c>
      <c r="BP39" s="64">
        <f t="shared" si="4"/>
        <v>0.59090909090909094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0"/>
      <c r="R40" s="760"/>
      <c r="S40" s="760"/>
      <c r="T40" s="761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81"/>
      <c r="B41" s="756"/>
      <c r="C41" s="756"/>
      <c r="D41" s="756"/>
      <c r="E41" s="756"/>
      <c r="F41" s="756"/>
      <c r="G41" s="756"/>
      <c r="H41" s="756"/>
      <c r="I41" s="756"/>
      <c r="J41" s="756"/>
      <c r="K41" s="756"/>
      <c r="L41" s="756"/>
      <c r="M41" s="756"/>
      <c r="N41" s="756"/>
      <c r="O41" s="782"/>
      <c r="P41" s="762" t="s">
        <v>80</v>
      </c>
      <c r="Q41" s="763"/>
      <c r="R41" s="763"/>
      <c r="S41" s="763"/>
      <c r="T41" s="763"/>
      <c r="U41" s="763"/>
      <c r="V41" s="764"/>
      <c r="W41" s="37" t="s">
        <v>81</v>
      </c>
      <c r="X41" s="753">
        <f>IFERROR(X35/H35,"0")+IFERROR(X36/H36,"0")+IFERROR(X37/H37,"0")+IFERROR(X38/H38,"0")+IFERROR(X39/H39,"0")+IFERROR(X40/H40,"0")</f>
        <v>78</v>
      </c>
      <c r="Y41" s="753">
        <f>IFERROR(Y35/H35,"0")+IFERROR(Y36/H36,"0")+IFERROR(Y37/H37,"0")+IFERROR(Y38/H38,"0")+IFERROR(Y39/H39,"0")+IFERROR(Y40/H40,"0")</f>
        <v>78</v>
      </c>
      <c r="Z41" s="753">
        <f>IFERROR(IF(Z35="",0,Z35),"0")+IFERROR(IF(Z36="",0,Z36),"0")+IFERROR(IF(Z37="",0,Z37),"0")+IFERROR(IF(Z38="",0,Z38),"0")+IFERROR(IF(Z39="",0,Z39),"0")+IFERROR(IF(Z40="",0,Z40),"0")</f>
        <v>0.70355999999999996</v>
      </c>
      <c r="AA41" s="754"/>
      <c r="AB41" s="754"/>
      <c r="AC41" s="754"/>
    </row>
    <row r="42" spans="1:68" x14ac:dyDescent="0.2">
      <c r="A42" s="756"/>
      <c r="B42" s="756"/>
      <c r="C42" s="756"/>
      <c r="D42" s="756"/>
      <c r="E42" s="756"/>
      <c r="F42" s="756"/>
      <c r="G42" s="756"/>
      <c r="H42" s="756"/>
      <c r="I42" s="756"/>
      <c r="J42" s="756"/>
      <c r="K42" s="756"/>
      <c r="L42" s="756"/>
      <c r="M42" s="756"/>
      <c r="N42" s="756"/>
      <c r="O42" s="782"/>
      <c r="P42" s="762" t="s">
        <v>80</v>
      </c>
      <c r="Q42" s="763"/>
      <c r="R42" s="763"/>
      <c r="S42" s="763"/>
      <c r="T42" s="763"/>
      <c r="U42" s="763"/>
      <c r="V42" s="764"/>
      <c r="W42" s="37" t="s">
        <v>69</v>
      </c>
      <c r="X42" s="753">
        <f>IFERROR(SUM(X35:X40),"0")</f>
        <v>312</v>
      </c>
      <c r="Y42" s="753">
        <f>IFERROR(SUM(Y35:Y40),"0")</f>
        <v>312</v>
      </c>
      <c r="Z42" s="37"/>
      <c r="AA42" s="754"/>
      <c r="AB42" s="754"/>
      <c r="AC42" s="754"/>
    </row>
    <row r="43" spans="1:68" ht="14.25" hidden="1" customHeight="1" x14ac:dyDescent="0.25">
      <c r="A43" s="755" t="s">
        <v>64</v>
      </c>
      <c r="B43" s="756"/>
      <c r="C43" s="756"/>
      <c r="D43" s="756"/>
      <c r="E43" s="756"/>
      <c r="F43" s="756"/>
      <c r="G43" s="756"/>
      <c r="H43" s="756"/>
      <c r="I43" s="756"/>
      <c r="J43" s="756"/>
      <c r="K43" s="756"/>
      <c r="L43" s="756"/>
      <c r="M43" s="756"/>
      <c r="N43" s="756"/>
      <c r="O43" s="756"/>
      <c r="P43" s="756"/>
      <c r="Q43" s="756"/>
      <c r="R43" s="756"/>
      <c r="S43" s="756"/>
      <c r="T43" s="756"/>
      <c r="U43" s="756"/>
      <c r="V43" s="756"/>
      <c r="W43" s="756"/>
      <c r="X43" s="756"/>
      <c r="Y43" s="756"/>
      <c r="Z43" s="756"/>
      <c r="AA43" s="745"/>
      <c r="AB43" s="745"/>
      <c r="AC43" s="745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0"/>
      <c r="R44" s="760"/>
      <c r="S44" s="760"/>
      <c r="T44" s="761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0"/>
      <c r="R45" s="760"/>
      <c r="S45" s="760"/>
      <c r="T45" s="761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81"/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82"/>
      <c r="P46" s="762" t="s">
        <v>80</v>
      </c>
      <c r="Q46" s="763"/>
      <c r="R46" s="763"/>
      <c r="S46" s="763"/>
      <c r="T46" s="763"/>
      <c r="U46" s="763"/>
      <c r="V46" s="764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56"/>
      <c r="B47" s="756"/>
      <c r="C47" s="756"/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  <c r="O47" s="782"/>
      <c r="P47" s="762" t="s">
        <v>80</v>
      </c>
      <c r="Q47" s="763"/>
      <c r="R47" s="763"/>
      <c r="S47" s="763"/>
      <c r="T47" s="763"/>
      <c r="U47" s="763"/>
      <c r="V47" s="764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90" t="s">
        <v>119</v>
      </c>
      <c r="B48" s="756"/>
      <c r="C48" s="756"/>
      <c r="D48" s="756"/>
      <c r="E48" s="756"/>
      <c r="F48" s="756"/>
      <c r="G48" s="756"/>
      <c r="H48" s="756"/>
      <c r="I48" s="756"/>
      <c r="J48" s="756"/>
      <c r="K48" s="756"/>
      <c r="L48" s="756"/>
      <c r="M48" s="756"/>
      <c r="N48" s="756"/>
      <c r="O48" s="756"/>
      <c r="P48" s="756"/>
      <c r="Q48" s="756"/>
      <c r="R48" s="756"/>
      <c r="S48" s="756"/>
      <c r="T48" s="756"/>
      <c r="U48" s="756"/>
      <c r="V48" s="756"/>
      <c r="W48" s="756"/>
      <c r="X48" s="756"/>
      <c r="Y48" s="756"/>
      <c r="Z48" s="756"/>
      <c r="AA48" s="746"/>
      <c r="AB48" s="746"/>
      <c r="AC48" s="746"/>
    </row>
    <row r="49" spans="1:68" ht="14.25" hidden="1" customHeight="1" x14ac:dyDescent="0.25">
      <c r="A49" s="755" t="s">
        <v>90</v>
      </c>
      <c r="B49" s="756"/>
      <c r="C49" s="756"/>
      <c r="D49" s="756"/>
      <c r="E49" s="756"/>
      <c r="F49" s="756"/>
      <c r="G49" s="756"/>
      <c r="H49" s="756"/>
      <c r="I49" s="756"/>
      <c r="J49" s="756"/>
      <c r="K49" s="756"/>
      <c r="L49" s="756"/>
      <c r="M49" s="756"/>
      <c r="N49" s="756"/>
      <c r="O49" s="756"/>
      <c r="P49" s="756"/>
      <c r="Q49" s="756"/>
      <c r="R49" s="756"/>
      <c r="S49" s="756"/>
      <c r="T49" s="756"/>
      <c r="U49" s="756"/>
      <c r="V49" s="756"/>
      <c r="W49" s="756"/>
      <c r="X49" s="756"/>
      <c r="Y49" s="756"/>
      <c r="Z49" s="756"/>
      <c r="AA49" s="745"/>
      <c r="AB49" s="745"/>
      <c r="AC49" s="745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0"/>
      <c r="R50" s="760"/>
      <c r="S50" s="760"/>
      <c r="T50" s="761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0"/>
      <c r="R51" s="760"/>
      <c r="S51" s="760"/>
      <c r="T51" s="761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86.4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0"/>
      <c r="R52" s="760"/>
      <c r="S52" s="760"/>
      <c r="T52" s="761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0"/>
      <c r="R53" s="760"/>
      <c r="S53" s="760"/>
      <c r="T53" s="761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1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0"/>
      <c r="R54" s="760"/>
      <c r="S54" s="760"/>
      <c r="T54" s="761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2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0"/>
      <c r="R55" s="760"/>
      <c r="S55" s="760"/>
      <c r="T55" s="761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108</v>
      </c>
      <c r="M56" s="33" t="s">
        <v>98</v>
      </c>
      <c r="N56" s="33"/>
      <c r="O56" s="32">
        <v>50</v>
      </c>
      <c r="P56" s="7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0"/>
      <c r="R56" s="760"/>
      <c r="S56" s="760"/>
      <c r="T56" s="761"/>
      <c r="U56" s="34"/>
      <c r="V56" s="34"/>
      <c r="W56" s="35" t="s">
        <v>69</v>
      </c>
      <c r="X56" s="751">
        <v>517.5</v>
      </c>
      <c r="Y56" s="752">
        <f t="shared" si="5"/>
        <v>517.5</v>
      </c>
      <c r="Z56" s="36">
        <f>IFERROR(IF(Y56=0,"",ROUNDUP(Y56/H56,0)*0.00902),"")</f>
        <v>1.0373000000000001</v>
      </c>
      <c r="AA56" s="56"/>
      <c r="AB56" s="57"/>
      <c r="AC56" s="107" t="s">
        <v>126</v>
      </c>
      <c r="AG56" s="64"/>
      <c r="AJ56" s="68" t="s">
        <v>109</v>
      </c>
      <c r="AK56" s="68">
        <v>594</v>
      </c>
      <c r="BB56" s="108" t="s">
        <v>1</v>
      </c>
      <c r="BM56" s="64">
        <f t="shared" si="6"/>
        <v>541.65000000000009</v>
      </c>
      <c r="BN56" s="64">
        <f t="shared" si="7"/>
        <v>541.65000000000009</v>
      </c>
      <c r="BO56" s="64">
        <f t="shared" si="8"/>
        <v>0.87121212121212122</v>
      </c>
      <c r="BP56" s="64">
        <f t="shared" si="9"/>
        <v>0.87121212121212122</v>
      </c>
    </row>
    <row r="57" spans="1:68" x14ac:dyDescent="0.2">
      <c r="A57" s="781"/>
      <c r="B57" s="756"/>
      <c r="C57" s="756"/>
      <c r="D57" s="756"/>
      <c r="E57" s="756"/>
      <c r="F57" s="756"/>
      <c r="G57" s="756"/>
      <c r="H57" s="756"/>
      <c r="I57" s="756"/>
      <c r="J57" s="756"/>
      <c r="K57" s="756"/>
      <c r="L57" s="756"/>
      <c r="M57" s="756"/>
      <c r="N57" s="756"/>
      <c r="O57" s="782"/>
      <c r="P57" s="762" t="s">
        <v>80</v>
      </c>
      <c r="Q57" s="763"/>
      <c r="R57" s="763"/>
      <c r="S57" s="763"/>
      <c r="T57" s="763"/>
      <c r="U57" s="763"/>
      <c r="V57" s="764"/>
      <c r="W57" s="37" t="s">
        <v>81</v>
      </c>
      <c r="X57" s="753">
        <f>IFERROR(X50/H50,"0")+IFERROR(X51/H51,"0")+IFERROR(X52/H52,"0")+IFERROR(X53/H53,"0")+IFERROR(X54/H54,"0")+IFERROR(X55/H55,"0")+IFERROR(X56/H56,"0")</f>
        <v>115</v>
      </c>
      <c r="Y57" s="753">
        <f>IFERROR(Y50/H50,"0")+IFERROR(Y51/H51,"0")+IFERROR(Y52/H52,"0")+IFERROR(Y53/H53,"0")+IFERROR(Y54/H54,"0")+IFERROR(Y55/H55,"0")+IFERROR(Y56/H56,"0")</f>
        <v>115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1.0373000000000001</v>
      </c>
      <c r="AA57" s="754"/>
      <c r="AB57" s="754"/>
      <c r="AC57" s="754"/>
    </row>
    <row r="58" spans="1:68" x14ac:dyDescent="0.2">
      <c r="A58" s="756"/>
      <c r="B58" s="756"/>
      <c r="C58" s="756"/>
      <c r="D58" s="756"/>
      <c r="E58" s="756"/>
      <c r="F58" s="756"/>
      <c r="G58" s="756"/>
      <c r="H58" s="756"/>
      <c r="I58" s="756"/>
      <c r="J58" s="756"/>
      <c r="K58" s="756"/>
      <c r="L58" s="756"/>
      <c r="M58" s="756"/>
      <c r="N58" s="756"/>
      <c r="O58" s="782"/>
      <c r="P58" s="762" t="s">
        <v>80</v>
      </c>
      <c r="Q58" s="763"/>
      <c r="R58" s="763"/>
      <c r="S58" s="763"/>
      <c r="T58" s="763"/>
      <c r="U58" s="763"/>
      <c r="V58" s="764"/>
      <c r="W58" s="37" t="s">
        <v>69</v>
      </c>
      <c r="X58" s="753">
        <f>IFERROR(SUM(X50:X56),"0")</f>
        <v>517.5</v>
      </c>
      <c r="Y58" s="753">
        <f>IFERROR(SUM(Y50:Y56),"0")</f>
        <v>517.5</v>
      </c>
      <c r="Z58" s="37"/>
      <c r="AA58" s="754"/>
      <c r="AB58" s="754"/>
      <c r="AC58" s="754"/>
    </row>
    <row r="59" spans="1:68" ht="14.25" hidden="1" customHeight="1" x14ac:dyDescent="0.25">
      <c r="A59" s="755" t="s">
        <v>142</v>
      </c>
      <c r="B59" s="756"/>
      <c r="C59" s="756"/>
      <c r="D59" s="756"/>
      <c r="E59" s="756"/>
      <c r="F59" s="756"/>
      <c r="G59" s="756"/>
      <c r="H59" s="756"/>
      <c r="I59" s="756"/>
      <c r="J59" s="756"/>
      <c r="K59" s="756"/>
      <c r="L59" s="756"/>
      <c r="M59" s="756"/>
      <c r="N59" s="756"/>
      <c r="O59" s="756"/>
      <c r="P59" s="756"/>
      <c r="Q59" s="756"/>
      <c r="R59" s="756"/>
      <c r="S59" s="756"/>
      <c r="T59" s="756"/>
      <c r="U59" s="756"/>
      <c r="V59" s="756"/>
      <c r="W59" s="756"/>
      <c r="X59" s="756"/>
      <c r="Y59" s="756"/>
      <c r="Z59" s="756"/>
      <c r="AA59" s="745"/>
      <c r="AB59" s="745"/>
      <c r="AC59" s="745"/>
    </row>
    <row r="60" spans="1:68" ht="27" hidden="1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5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0"/>
      <c r="R60" s="760"/>
      <c r="S60" s="760"/>
      <c r="T60" s="761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0"/>
      <c r="R61" s="760"/>
      <c r="S61" s="760"/>
      <c r="T61" s="761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0"/>
      <c r="R62" s="760"/>
      <c r="S62" s="760"/>
      <c r="T62" s="761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0"/>
      <c r="R63" s="760"/>
      <c r="S63" s="760"/>
      <c r="T63" s="761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37.799999999999997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81"/>
      <c r="B64" s="756"/>
      <c r="C64" s="756"/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82"/>
      <c r="P64" s="762" t="s">
        <v>80</v>
      </c>
      <c r="Q64" s="763"/>
      <c r="R64" s="763"/>
      <c r="S64" s="763"/>
      <c r="T64" s="763"/>
      <c r="U64" s="763"/>
      <c r="V64" s="764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56"/>
      <c r="B65" s="756"/>
      <c r="C65" s="756"/>
      <c r="D65" s="756"/>
      <c r="E65" s="756"/>
      <c r="F65" s="756"/>
      <c r="G65" s="756"/>
      <c r="H65" s="756"/>
      <c r="I65" s="756"/>
      <c r="J65" s="756"/>
      <c r="K65" s="756"/>
      <c r="L65" s="756"/>
      <c r="M65" s="756"/>
      <c r="N65" s="756"/>
      <c r="O65" s="782"/>
      <c r="P65" s="762" t="s">
        <v>80</v>
      </c>
      <c r="Q65" s="763"/>
      <c r="R65" s="763"/>
      <c r="S65" s="763"/>
      <c r="T65" s="763"/>
      <c r="U65" s="763"/>
      <c r="V65" s="764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5" t="s">
        <v>153</v>
      </c>
      <c r="B66" s="756"/>
      <c r="C66" s="756"/>
      <c r="D66" s="756"/>
      <c r="E66" s="756"/>
      <c r="F66" s="756"/>
      <c r="G66" s="756"/>
      <c r="H66" s="756"/>
      <c r="I66" s="756"/>
      <c r="J66" s="756"/>
      <c r="K66" s="756"/>
      <c r="L66" s="756"/>
      <c r="M66" s="756"/>
      <c r="N66" s="756"/>
      <c r="O66" s="756"/>
      <c r="P66" s="756"/>
      <c r="Q66" s="756"/>
      <c r="R66" s="756"/>
      <c r="S66" s="756"/>
      <c r="T66" s="756"/>
      <c r="U66" s="756"/>
      <c r="V66" s="756"/>
      <c r="W66" s="756"/>
      <c r="X66" s="756"/>
      <c r="Y66" s="756"/>
      <c r="Z66" s="756"/>
      <c r="AA66" s="745"/>
      <c r="AB66" s="745"/>
      <c r="AC66" s="745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0"/>
      <c r="R67" s="760"/>
      <c r="S67" s="760"/>
      <c r="T67" s="761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8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0"/>
      <c r="R68" s="760"/>
      <c r="S68" s="760"/>
      <c r="T68" s="761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0"/>
      <c r="R69" s="760"/>
      <c r="S69" s="760"/>
      <c r="T69" s="761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0"/>
      <c r="R70" s="760"/>
      <c r="S70" s="760"/>
      <c r="T70" s="761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0"/>
      <c r="R71" s="760"/>
      <c r="S71" s="760"/>
      <c r="T71" s="761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0"/>
      <c r="R72" s="760"/>
      <c r="S72" s="760"/>
      <c r="T72" s="761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81"/>
      <c r="B73" s="756"/>
      <c r="C73" s="756"/>
      <c r="D73" s="756"/>
      <c r="E73" s="756"/>
      <c r="F73" s="756"/>
      <c r="G73" s="756"/>
      <c r="H73" s="756"/>
      <c r="I73" s="756"/>
      <c r="J73" s="756"/>
      <c r="K73" s="756"/>
      <c r="L73" s="756"/>
      <c r="M73" s="756"/>
      <c r="N73" s="756"/>
      <c r="O73" s="782"/>
      <c r="P73" s="762" t="s">
        <v>80</v>
      </c>
      <c r="Q73" s="763"/>
      <c r="R73" s="763"/>
      <c r="S73" s="763"/>
      <c r="T73" s="763"/>
      <c r="U73" s="763"/>
      <c r="V73" s="764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56"/>
      <c r="B74" s="756"/>
      <c r="C74" s="756"/>
      <c r="D74" s="756"/>
      <c r="E74" s="756"/>
      <c r="F74" s="756"/>
      <c r="G74" s="756"/>
      <c r="H74" s="756"/>
      <c r="I74" s="756"/>
      <c r="J74" s="756"/>
      <c r="K74" s="756"/>
      <c r="L74" s="756"/>
      <c r="M74" s="756"/>
      <c r="N74" s="756"/>
      <c r="O74" s="782"/>
      <c r="P74" s="762" t="s">
        <v>80</v>
      </c>
      <c r="Q74" s="763"/>
      <c r="R74" s="763"/>
      <c r="S74" s="763"/>
      <c r="T74" s="763"/>
      <c r="U74" s="763"/>
      <c r="V74" s="764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5" t="s">
        <v>64</v>
      </c>
      <c r="B75" s="756"/>
      <c r="C75" s="756"/>
      <c r="D75" s="756"/>
      <c r="E75" s="756"/>
      <c r="F75" s="756"/>
      <c r="G75" s="756"/>
      <c r="H75" s="756"/>
      <c r="I75" s="756"/>
      <c r="J75" s="756"/>
      <c r="K75" s="756"/>
      <c r="L75" s="756"/>
      <c r="M75" s="756"/>
      <c r="N75" s="756"/>
      <c r="O75" s="756"/>
      <c r="P75" s="756"/>
      <c r="Q75" s="756"/>
      <c r="R75" s="756"/>
      <c r="S75" s="756"/>
      <c r="T75" s="756"/>
      <c r="U75" s="756"/>
      <c r="V75" s="756"/>
      <c r="W75" s="756"/>
      <c r="X75" s="756"/>
      <c r="Y75" s="756"/>
      <c r="Z75" s="756"/>
      <c r="AA75" s="745"/>
      <c r="AB75" s="745"/>
      <c r="AC75" s="745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0"/>
      <c r="R76" s="760"/>
      <c r="S76" s="760"/>
      <c r="T76" s="761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0"/>
      <c r="R77" s="760"/>
      <c r="S77" s="760"/>
      <c r="T77" s="761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9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0"/>
      <c r="R78" s="760"/>
      <c r="S78" s="760"/>
      <c r="T78" s="761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0"/>
      <c r="R79" s="760"/>
      <c r="S79" s="760"/>
      <c r="T79" s="761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5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0"/>
      <c r="R80" s="760"/>
      <c r="S80" s="760"/>
      <c r="T80" s="761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0"/>
      <c r="R81" s="760"/>
      <c r="S81" s="760"/>
      <c r="T81" s="761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81"/>
      <c r="B82" s="756"/>
      <c r="C82" s="756"/>
      <c r="D82" s="756"/>
      <c r="E82" s="756"/>
      <c r="F82" s="756"/>
      <c r="G82" s="756"/>
      <c r="H82" s="756"/>
      <c r="I82" s="756"/>
      <c r="J82" s="756"/>
      <c r="K82" s="756"/>
      <c r="L82" s="756"/>
      <c r="M82" s="756"/>
      <c r="N82" s="756"/>
      <c r="O82" s="782"/>
      <c r="P82" s="762" t="s">
        <v>80</v>
      </c>
      <c r="Q82" s="763"/>
      <c r="R82" s="763"/>
      <c r="S82" s="763"/>
      <c r="T82" s="763"/>
      <c r="U82" s="763"/>
      <c r="V82" s="764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56"/>
      <c r="B83" s="756"/>
      <c r="C83" s="756"/>
      <c r="D83" s="756"/>
      <c r="E83" s="756"/>
      <c r="F83" s="756"/>
      <c r="G83" s="756"/>
      <c r="H83" s="756"/>
      <c r="I83" s="756"/>
      <c r="J83" s="756"/>
      <c r="K83" s="756"/>
      <c r="L83" s="756"/>
      <c r="M83" s="756"/>
      <c r="N83" s="756"/>
      <c r="O83" s="782"/>
      <c r="P83" s="762" t="s">
        <v>80</v>
      </c>
      <c r="Q83" s="763"/>
      <c r="R83" s="763"/>
      <c r="S83" s="763"/>
      <c r="T83" s="763"/>
      <c r="U83" s="763"/>
      <c r="V83" s="764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5" t="s">
        <v>184</v>
      </c>
      <c r="B84" s="756"/>
      <c r="C84" s="756"/>
      <c r="D84" s="756"/>
      <c r="E84" s="756"/>
      <c r="F84" s="756"/>
      <c r="G84" s="756"/>
      <c r="H84" s="756"/>
      <c r="I84" s="756"/>
      <c r="J84" s="756"/>
      <c r="K84" s="756"/>
      <c r="L84" s="756"/>
      <c r="M84" s="756"/>
      <c r="N84" s="756"/>
      <c r="O84" s="756"/>
      <c r="P84" s="756"/>
      <c r="Q84" s="756"/>
      <c r="R84" s="756"/>
      <c r="S84" s="756"/>
      <c r="T84" s="756"/>
      <c r="U84" s="756"/>
      <c r="V84" s="756"/>
      <c r="W84" s="756"/>
      <c r="X84" s="756"/>
      <c r="Y84" s="756"/>
      <c r="Z84" s="756"/>
      <c r="AA84" s="745"/>
      <c r="AB84" s="745"/>
      <c r="AC84" s="745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0"/>
      <c r="R85" s="760"/>
      <c r="S85" s="760"/>
      <c r="T85" s="761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0"/>
      <c r="R86" s="760"/>
      <c r="S86" s="760"/>
      <c r="T86" s="761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0"/>
      <c r="R87" s="760"/>
      <c r="S87" s="760"/>
      <c r="T87" s="761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81"/>
      <c r="B88" s="756"/>
      <c r="C88" s="756"/>
      <c r="D88" s="756"/>
      <c r="E88" s="756"/>
      <c r="F88" s="756"/>
      <c r="G88" s="756"/>
      <c r="H88" s="756"/>
      <c r="I88" s="756"/>
      <c r="J88" s="756"/>
      <c r="K88" s="756"/>
      <c r="L88" s="756"/>
      <c r="M88" s="756"/>
      <c r="N88" s="756"/>
      <c r="O88" s="782"/>
      <c r="P88" s="762" t="s">
        <v>80</v>
      </c>
      <c r="Q88" s="763"/>
      <c r="R88" s="763"/>
      <c r="S88" s="763"/>
      <c r="T88" s="763"/>
      <c r="U88" s="763"/>
      <c r="V88" s="764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56"/>
      <c r="B89" s="756"/>
      <c r="C89" s="756"/>
      <c r="D89" s="756"/>
      <c r="E89" s="756"/>
      <c r="F89" s="756"/>
      <c r="G89" s="756"/>
      <c r="H89" s="756"/>
      <c r="I89" s="756"/>
      <c r="J89" s="756"/>
      <c r="K89" s="756"/>
      <c r="L89" s="756"/>
      <c r="M89" s="756"/>
      <c r="N89" s="756"/>
      <c r="O89" s="782"/>
      <c r="P89" s="762" t="s">
        <v>80</v>
      </c>
      <c r="Q89" s="763"/>
      <c r="R89" s="763"/>
      <c r="S89" s="763"/>
      <c r="T89" s="763"/>
      <c r="U89" s="763"/>
      <c r="V89" s="764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90" t="s">
        <v>192</v>
      </c>
      <c r="B90" s="756"/>
      <c r="C90" s="756"/>
      <c r="D90" s="756"/>
      <c r="E90" s="756"/>
      <c r="F90" s="756"/>
      <c r="G90" s="756"/>
      <c r="H90" s="756"/>
      <c r="I90" s="756"/>
      <c r="J90" s="756"/>
      <c r="K90" s="756"/>
      <c r="L90" s="756"/>
      <c r="M90" s="756"/>
      <c r="N90" s="756"/>
      <c r="O90" s="756"/>
      <c r="P90" s="756"/>
      <c r="Q90" s="756"/>
      <c r="R90" s="756"/>
      <c r="S90" s="756"/>
      <c r="T90" s="756"/>
      <c r="U90" s="756"/>
      <c r="V90" s="756"/>
      <c r="W90" s="756"/>
      <c r="X90" s="756"/>
      <c r="Y90" s="756"/>
      <c r="Z90" s="756"/>
      <c r="AA90" s="746"/>
      <c r="AB90" s="746"/>
      <c r="AC90" s="746"/>
    </row>
    <row r="91" spans="1:68" ht="14.25" hidden="1" customHeight="1" x14ac:dyDescent="0.25">
      <c r="A91" s="755" t="s">
        <v>90</v>
      </c>
      <c r="B91" s="756"/>
      <c r="C91" s="756"/>
      <c r="D91" s="756"/>
      <c r="E91" s="756"/>
      <c r="F91" s="756"/>
      <c r="G91" s="756"/>
      <c r="H91" s="756"/>
      <c r="I91" s="756"/>
      <c r="J91" s="756"/>
      <c r="K91" s="756"/>
      <c r="L91" s="756"/>
      <c r="M91" s="756"/>
      <c r="N91" s="756"/>
      <c r="O91" s="756"/>
      <c r="P91" s="756"/>
      <c r="Q91" s="756"/>
      <c r="R91" s="756"/>
      <c r="S91" s="756"/>
      <c r="T91" s="756"/>
      <c r="U91" s="756"/>
      <c r="V91" s="756"/>
      <c r="W91" s="756"/>
      <c r="X91" s="756"/>
      <c r="Y91" s="756"/>
      <c r="Z91" s="756"/>
      <c r="AA91" s="745"/>
      <c r="AB91" s="745"/>
      <c r="AC91" s="745"/>
    </row>
    <row r="92" spans="1:68" ht="27" hidden="1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0"/>
      <c r="R92" s="760"/>
      <c r="S92" s="760"/>
      <c r="T92" s="761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0"/>
      <c r="R93" s="760"/>
      <c r="S93" s="760"/>
      <c r="T93" s="761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7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0"/>
      <c r="R94" s="760"/>
      <c r="S94" s="760"/>
      <c r="T94" s="761"/>
      <c r="U94" s="34"/>
      <c r="V94" s="34"/>
      <c r="W94" s="35" t="s">
        <v>69</v>
      </c>
      <c r="X94" s="751">
        <v>337.5</v>
      </c>
      <c r="Y94" s="752">
        <f>IFERROR(IF(X94="",0,CEILING((X94/$H94),1)*$H94),"")</f>
        <v>337.5</v>
      </c>
      <c r="Z94" s="36">
        <f>IFERROR(IF(Y94=0,"",ROUNDUP(Y94/H94,0)*0.00902),"")</f>
        <v>0.67649999999999999</v>
      </c>
      <c r="AA94" s="56"/>
      <c r="AB94" s="57"/>
      <c r="AC94" s="151" t="s">
        <v>200</v>
      </c>
      <c r="AG94" s="64"/>
      <c r="AJ94" s="68" t="s">
        <v>109</v>
      </c>
      <c r="AK94" s="68">
        <v>594</v>
      </c>
      <c r="BB94" s="152" t="s">
        <v>1</v>
      </c>
      <c r="BM94" s="64">
        <f>IFERROR(X94*I94/H94,"0")</f>
        <v>353.25</v>
      </c>
      <c r="BN94" s="64">
        <f>IFERROR(Y94*I94/H94,"0")</f>
        <v>353.25</v>
      </c>
      <c r="BO94" s="64">
        <f>IFERROR(1/J94*(X94/H94),"0")</f>
        <v>0.56818181818181823</v>
      </c>
      <c r="BP94" s="64">
        <f>IFERROR(1/J94*(Y94/H94),"0")</f>
        <v>0.56818181818181823</v>
      </c>
    </row>
    <row r="95" spans="1:68" x14ac:dyDescent="0.2">
      <c r="A95" s="781"/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756"/>
      <c r="O95" s="782"/>
      <c r="P95" s="762" t="s">
        <v>80</v>
      </c>
      <c r="Q95" s="763"/>
      <c r="R95" s="763"/>
      <c r="S95" s="763"/>
      <c r="T95" s="763"/>
      <c r="U95" s="763"/>
      <c r="V95" s="764"/>
      <c r="W95" s="37" t="s">
        <v>81</v>
      </c>
      <c r="X95" s="753">
        <f>IFERROR(X92/H92,"0")+IFERROR(X93/H93,"0")+IFERROR(X94/H94,"0")</f>
        <v>75</v>
      </c>
      <c r="Y95" s="753">
        <f>IFERROR(Y92/H92,"0")+IFERROR(Y93/H93,"0")+IFERROR(Y94/H94,"0")</f>
        <v>75</v>
      </c>
      <c r="Z95" s="753">
        <f>IFERROR(IF(Z92="",0,Z92),"0")+IFERROR(IF(Z93="",0,Z93),"0")+IFERROR(IF(Z94="",0,Z94),"0")</f>
        <v>0.67649999999999999</v>
      </c>
      <c r="AA95" s="754"/>
      <c r="AB95" s="754"/>
      <c r="AC95" s="754"/>
    </row>
    <row r="96" spans="1:68" x14ac:dyDescent="0.2">
      <c r="A96" s="756"/>
      <c r="B96" s="756"/>
      <c r="C96" s="756"/>
      <c r="D96" s="756"/>
      <c r="E96" s="756"/>
      <c r="F96" s="756"/>
      <c r="G96" s="756"/>
      <c r="H96" s="756"/>
      <c r="I96" s="756"/>
      <c r="J96" s="756"/>
      <c r="K96" s="756"/>
      <c r="L96" s="756"/>
      <c r="M96" s="756"/>
      <c r="N96" s="756"/>
      <c r="O96" s="782"/>
      <c r="P96" s="762" t="s">
        <v>80</v>
      </c>
      <c r="Q96" s="763"/>
      <c r="R96" s="763"/>
      <c r="S96" s="763"/>
      <c r="T96" s="763"/>
      <c r="U96" s="763"/>
      <c r="V96" s="764"/>
      <c r="W96" s="37" t="s">
        <v>69</v>
      </c>
      <c r="X96" s="753">
        <f>IFERROR(SUM(X92:X94),"0")</f>
        <v>337.5</v>
      </c>
      <c r="Y96" s="753">
        <f>IFERROR(SUM(Y92:Y94),"0")</f>
        <v>337.5</v>
      </c>
      <c r="Z96" s="37"/>
      <c r="AA96" s="754"/>
      <c r="AB96" s="754"/>
      <c r="AC96" s="754"/>
    </row>
    <row r="97" spans="1:68" ht="14.25" hidden="1" customHeight="1" x14ac:dyDescent="0.25">
      <c r="A97" s="755" t="s">
        <v>64</v>
      </c>
      <c r="B97" s="756"/>
      <c r="C97" s="756"/>
      <c r="D97" s="756"/>
      <c r="E97" s="756"/>
      <c r="F97" s="756"/>
      <c r="G97" s="756"/>
      <c r="H97" s="756"/>
      <c r="I97" s="756"/>
      <c r="J97" s="756"/>
      <c r="K97" s="756"/>
      <c r="L97" s="756"/>
      <c r="M97" s="756"/>
      <c r="N97" s="756"/>
      <c r="O97" s="756"/>
      <c r="P97" s="756"/>
      <c r="Q97" s="756"/>
      <c r="R97" s="756"/>
      <c r="S97" s="756"/>
      <c r="T97" s="756"/>
      <c r="U97" s="756"/>
      <c r="V97" s="756"/>
      <c r="W97" s="756"/>
      <c r="X97" s="756"/>
      <c r="Y97" s="756"/>
      <c r="Z97" s="756"/>
      <c r="AA97" s="745"/>
      <c r="AB97" s="745"/>
      <c r="AC97" s="745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0"/>
      <c r="R98" s="760"/>
      <c r="S98" s="760"/>
      <c r="T98" s="761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8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0"/>
      <c r="R99" s="760"/>
      <c r="S99" s="760"/>
      <c r="T99" s="761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108</v>
      </c>
      <c r="M100" s="33" t="s">
        <v>94</v>
      </c>
      <c r="N100" s="33"/>
      <c r="O100" s="32">
        <v>45</v>
      </c>
      <c r="P100" s="76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0"/>
      <c r="R100" s="760"/>
      <c r="S100" s="760"/>
      <c r="T100" s="761"/>
      <c r="U100" s="34"/>
      <c r="V100" s="34"/>
      <c r="W100" s="35" t="s">
        <v>69</v>
      </c>
      <c r="X100" s="751">
        <v>356.4</v>
      </c>
      <c r="Y100" s="752">
        <f t="shared" si="20"/>
        <v>356.40000000000003</v>
      </c>
      <c r="Z100" s="36">
        <f>IFERROR(IF(Y100=0,"",ROUNDUP(Y100/H100,0)*0.00651),"")</f>
        <v>0.85931999999999997</v>
      </c>
      <c r="AA100" s="56"/>
      <c r="AB100" s="57"/>
      <c r="AC100" s="157" t="s">
        <v>203</v>
      </c>
      <c r="AG100" s="64"/>
      <c r="AJ100" s="68" t="s">
        <v>109</v>
      </c>
      <c r="AK100" s="68">
        <v>491.4</v>
      </c>
      <c r="BB100" s="158" t="s">
        <v>1</v>
      </c>
      <c r="BM100" s="64">
        <f t="shared" si="21"/>
        <v>389.66399999999993</v>
      </c>
      <c r="BN100" s="64">
        <f t="shared" si="22"/>
        <v>389.66400000000004</v>
      </c>
      <c r="BO100" s="64">
        <f t="shared" si="23"/>
        <v>0.72527472527472514</v>
      </c>
      <c r="BP100" s="64">
        <f t="shared" si="24"/>
        <v>0.72527472527472536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1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0"/>
      <c r="R101" s="760"/>
      <c r="S101" s="760"/>
      <c r="T101" s="761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94" t="s">
        <v>212</v>
      </c>
      <c r="Q102" s="760"/>
      <c r="R102" s="760"/>
      <c r="S102" s="760"/>
      <c r="T102" s="761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91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0"/>
      <c r="R103" s="760"/>
      <c r="S103" s="760"/>
      <c r="T103" s="761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81"/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82"/>
      <c r="P104" s="762" t="s">
        <v>80</v>
      </c>
      <c r="Q104" s="763"/>
      <c r="R104" s="763"/>
      <c r="S104" s="763"/>
      <c r="T104" s="763"/>
      <c r="U104" s="763"/>
      <c r="V104" s="764"/>
      <c r="W104" s="37" t="s">
        <v>81</v>
      </c>
      <c r="X104" s="753">
        <f>IFERROR(X98/H98,"0")+IFERROR(X99/H99,"0")+IFERROR(X100/H100,"0")+IFERROR(X101/H101,"0")+IFERROR(X102/H102,"0")+IFERROR(X103/H103,"0")</f>
        <v>131.99999999999997</v>
      </c>
      <c r="Y104" s="753">
        <f>IFERROR(Y98/H98,"0")+IFERROR(Y99/H99,"0")+IFERROR(Y100/H100,"0")+IFERROR(Y101/H101,"0")+IFERROR(Y102/H102,"0")+IFERROR(Y103/H103,"0")</f>
        <v>132</v>
      </c>
      <c r="Z104" s="753">
        <f>IFERROR(IF(Z98="",0,Z98),"0")+IFERROR(IF(Z99="",0,Z99),"0")+IFERROR(IF(Z100="",0,Z100),"0")+IFERROR(IF(Z101="",0,Z101),"0")+IFERROR(IF(Z102="",0,Z102),"0")+IFERROR(IF(Z103="",0,Z103),"0")</f>
        <v>0.85931999999999997</v>
      </c>
      <c r="AA104" s="754"/>
      <c r="AB104" s="754"/>
      <c r="AC104" s="754"/>
    </row>
    <row r="105" spans="1:68" x14ac:dyDescent="0.2">
      <c r="A105" s="756"/>
      <c r="B105" s="756"/>
      <c r="C105" s="756"/>
      <c r="D105" s="756"/>
      <c r="E105" s="756"/>
      <c r="F105" s="756"/>
      <c r="G105" s="756"/>
      <c r="H105" s="756"/>
      <c r="I105" s="756"/>
      <c r="J105" s="756"/>
      <c r="K105" s="756"/>
      <c r="L105" s="756"/>
      <c r="M105" s="756"/>
      <c r="N105" s="756"/>
      <c r="O105" s="782"/>
      <c r="P105" s="762" t="s">
        <v>80</v>
      </c>
      <c r="Q105" s="763"/>
      <c r="R105" s="763"/>
      <c r="S105" s="763"/>
      <c r="T105" s="763"/>
      <c r="U105" s="763"/>
      <c r="V105" s="764"/>
      <c r="W105" s="37" t="s">
        <v>69</v>
      </c>
      <c r="X105" s="753">
        <f>IFERROR(SUM(X98:X103),"0")</f>
        <v>356.4</v>
      </c>
      <c r="Y105" s="753">
        <f>IFERROR(SUM(Y98:Y103),"0")</f>
        <v>356.40000000000003</v>
      </c>
      <c r="Z105" s="37"/>
      <c r="AA105" s="754"/>
      <c r="AB105" s="754"/>
      <c r="AC105" s="754"/>
    </row>
    <row r="106" spans="1:68" ht="16.5" hidden="1" customHeight="1" x14ac:dyDescent="0.25">
      <c r="A106" s="790" t="s">
        <v>214</v>
      </c>
      <c r="B106" s="756"/>
      <c r="C106" s="756"/>
      <c r="D106" s="756"/>
      <c r="E106" s="756"/>
      <c r="F106" s="756"/>
      <c r="G106" s="756"/>
      <c r="H106" s="756"/>
      <c r="I106" s="756"/>
      <c r="J106" s="756"/>
      <c r="K106" s="756"/>
      <c r="L106" s="756"/>
      <c r="M106" s="756"/>
      <c r="N106" s="756"/>
      <c r="O106" s="756"/>
      <c r="P106" s="756"/>
      <c r="Q106" s="756"/>
      <c r="R106" s="756"/>
      <c r="S106" s="756"/>
      <c r="T106" s="756"/>
      <c r="U106" s="756"/>
      <c r="V106" s="756"/>
      <c r="W106" s="756"/>
      <c r="X106" s="756"/>
      <c r="Y106" s="756"/>
      <c r="Z106" s="756"/>
      <c r="AA106" s="746"/>
      <c r="AB106" s="746"/>
      <c r="AC106" s="746"/>
    </row>
    <row r="107" spans="1:68" ht="14.25" hidden="1" customHeight="1" x14ac:dyDescent="0.25">
      <c r="A107" s="755" t="s">
        <v>90</v>
      </c>
      <c r="B107" s="756"/>
      <c r="C107" s="756"/>
      <c r="D107" s="756"/>
      <c r="E107" s="756"/>
      <c r="F107" s="756"/>
      <c r="G107" s="756"/>
      <c r="H107" s="756"/>
      <c r="I107" s="756"/>
      <c r="J107" s="756"/>
      <c r="K107" s="756"/>
      <c r="L107" s="756"/>
      <c r="M107" s="756"/>
      <c r="N107" s="756"/>
      <c r="O107" s="756"/>
      <c r="P107" s="756"/>
      <c r="Q107" s="756"/>
      <c r="R107" s="756"/>
      <c r="S107" s="756"/>
      <c r="T107" s="756"/>
      <c r="U107" s="756"/>
      <c r="V107" s="756"/>
      <c r="W107" s="756"/>
      <c r="X107" s="756"/>
      <c r="Y107" s="756"/>
      <c r="Z107" s="756"/>
      <c r="AA107" s="745"/>
      <c r="AB107" s="745"/>
      <c r="AC107" s="745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3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0"/>
      <c r="R108" s="760"/>
      <c r="S108" s="760"/>
      <c r="T108" s="761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0"/>
      <c r="R109" s="760"/>
      <c r="S109" s="760"/>
      <c r="T109" s="761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/>
      <c r="M110" s="33" t="s">
        <v>94</v>
      </c>
      <c r="N110" s="33"/>
      <c r="O110" s="32">
        <v>50</v>
      </c>
      <c r="P110" s="11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0"/>
      <c r="R110" s="760"/>
      <c r="S110" s="760"/>
      <c r="T110" s="761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0"/>
      <c r="R111" s="760"/>
      <c r="S111" s="760"/>
      <c r="T111" s="761"/>
      <c r="U111" s="34"/>
      <c r="V111" s="34"/>
      <c r="W111" s="35" t="s">
        <v>69</v>
      </c>
      <c r="X111" s="751">
        <v>729</v>
      </c>
      <c r="Y111" s="752">
        <f>IFERROR(IF(X111="",0,CEILING((X111/$H111),1)*$H111),"")</f>
        <v>729</v>
      </c>
      <c r="Z111" s="36">
        <f>IFERROR(IF(Y111=0,"",ROUNDUP(Y111/H111,0)*0.00902),"")</f>
        <v>1.4612400000000001</v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763.02</v>
      </c>
      <c r="BN111" s="64">
        <f>IFERROR(Y111*I111/H111,"0")</f>
        <v>763.02</v>
      </c>
      <c r="BO111" s="64">
        <f>IFERROR(1/J111*(X111/H111),"0")</f>
        <v>1.2272727272727273</v>
      </c>
      <c r="BP111" s="64">
        <f>IFERROR(1/J111*(Y111/H111),"0")</f>
        <v>1.2272727272727273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0"/>
      <c r="R112" s="760"/>
      <c r="S112" s="760"/>
      <c r="T112" s="761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81"/>
      <c r="B113" s="756"/>
      <c r="C113" s="756"/>
      <c r="D113" s="756"/>
      <c r="E113" s="756"/>
      <c r="F113" s="756"/>
      <c r="G113" s="756"/>
      <c r="H113" s="756"/>
      <c r="I113" s="756"/>
      <c r="J113" s="756"/>
      <c r="K113" s="756"/>
      <c r="L113" s="756"/>
      <c r="M113" s="756"/>
      <c r="N113" s="756"/>
      <c r="O113" s="782"/>
      <c r="P113" s="762" t="s">
        <v>80</v>
      </c>
      <c r="Q113" s="763"/>
      <c r="R113" s="763"/>
      <c r="S113" s="763"/>
      <c r="T113" s="763"/>
      <c r="U113" s="763"/>
      <c r="V113" s="764"/>
      <c r="W113" s="37" t="s">
        <v>81</v>
      </c>
      <c r="X113" s="753">
        <f>IFERROR(X108/H108,"0")+IFERROR(X109/H109,"0")+IFERROR(X110/H110,"0")+IFERROR(X111/H111,"0")+IFERROR(X112/H112,"0")</f>
        <v>162</v>
      </c>
      <c r="Y113" s="753">
        <f>IFERROR(Y108/H108,"0")+IFERROR(Y109/H109,"0")+IFERROR(Y110/H110,"0")+IFERROR(Y111/H111,"0")+IFERROR(Y112/H112,"0")</f>
        <v>162</v>
      </c>
      <c r="Z113" s="753">
        <f>IFERROR(IF(Z108="",0,Z108),"0")+IFERROR(IF(Z109="",0,Z109),"0")+IFERROR(IF(Z110="",0,Z110),"0")+IFERROR(IF(Z111="",0,Z111),"0")+IFERROR(IF(Z112="",0,Z112),"0")</f>
        <v>1.4612400000000001</v>
      </c>
      <c r="AA113" s="754"/>
      <c r="AB113" s="754"/>
      <c r="AC113" s="754"/>
    </row>
    <row r="114" spans="1:68" x14ac:dyDescent="0.2">
      <c r="A114" s="756"/>
      <c r="B114" s="756"/>
      <c r="C114" s="756"/>
      <c r="D114" s="756"/>
      <c r="E114" s="756"/>
      <c r="F114" s="756"/>
      <c r="G114" s="756"/>
      <c r="H114" s="756"/>
      <c r="I114" s="756"/>
      <c r="J114" s="756"/>
      <c r="K114" s="756"/>
      <c r="L114" s="756"/>
      <c r="M114" s="756"/>
      <c r="N114" s="756"/>
      <c r="O114" s="782"/>
      <c r="P114" s="762" t="s">
        <v>80</v>
      </c>
      <c r="Q114" s="763"/>
      <c r="R114" s="763"/>
      <c r="S114" s="763"/>
      <c r="T114" s="763"/>
      <c r="U114" s="763"/>
      <c r="V114" s="764"/>
      <c r="W114" s="37" t="s">
        <v>69</v>
      </c>
      <c r="X114" s="753">
        <f>IFERROR(SUM(X108:X112),"0")</f>
        <v>729</v>
      </c>
      <c r="Y114" s="753">
        <f>IFERROR(SUM(Y108:Y112),"0")</f>
        <v>729</v>
      </c>
      <c r="Z114" s="37"/>
      <c r="AA114" s="754"/>
      <c r="AB114" s="754"/>
      <c r="AC114" s="754"/>
    </row>
    <row r="115" spans="1:68" ht="14.25" hidden="1" customHeight="1" x14ac:dyDescent="0.25">
      <c r="A115" s="755" t="s">
        <v>142</v>
      </c>
      <c r="B115" s="756"/>
      <c r="C115" s="756"/>
      <c r="D115" s="756"/>
      <c r="E115" s="756"/>
      <c r="F115" s="756"/>
      <c r="G115" s="756"/>
      <c r="H115" s="756"/>
      <c r="I115" s="756"/>
      <c r="J115" s="756"/>
      <c r="K115" s="756"/>
      <c r="L115" s="756"/>
      <c r="M115" s="756"/>
      <c r="N115" s="756"/>
      <c r="O115" s="756"/>
      <c r="P115" s="756"/>
      <c r="Q115" s="756"/>
      <c r="R115" s="756"/>
      <c r="S115" s="756"/>
      <c r="T115" s="756"/>
      <c r="U115" s="756"/>
      <c r="V115" s="756"/>
      <c r="W115" s="756"/>
      <c r="X115" s="756"/>
      <c r="Y115" s="756"/>
      <c r="Z115" s="756"/>
      <c r="AA115" s="745"/>
      <c r="AB115" s="745"/>
      <c r="AC115" s="745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0"/>
      <c r="R116" s="760"/>
      <c r="S116" s="760"/>
      <c r="T116" s="761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2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0"/>
      <c r="R117" s="760"/>
      <c r="S117" s="760"/>
      <c r="T117" s="761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8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0"/>
      <c r="R118" s="760"/>
      <c r="S118" s="760"/>
      <c r="T118" s="761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81"/>
      <c r="B119" s="756"/>
      <c r="C119" s="756"/>
      <c r="D119" s="756"/>
      <c r="E119" s="756"/>
      <c r="F119" s="756"/>
      <c r="G119" s="756"/>
      <c r="H119" s="756"/>
      <c r="I119" s="756"/>
      <c r="J119" s="756"/>
      <c r="K119" s="756"/>
      <c r="L119" s="756"/>
      <c r="M119" s="756"/>
      <c r="N119" s="756"/>
      <c r="O119" s="782"/>
      <c r="P119" s="762" t="s">
        <v>80</v>
      </c>
      <c r="Q119" s="763"/>
      <c r="R119" s="763"/>
      <c r="S119" s="763"/>
      <c r="T119" s="763"/>
      <c r="U119" s="763"/>
      <c r="V119" s="764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56"/>
      <c r="B120" s="756"/>
      <c r="C120" s="756"/>
      <c r="D120" s="756"/>
      <c r="E120" s="756"/>
      <c r="F120" s="756"/>
      <c r="G120" s="756"/>
      <c r="H120" s="756"/>
      <c r="I120" s="756"/>
      <c r="J120" s="756"/>
      <c r="K120" s="756"/>
      <c r="L120" s="756"/>
      <c r="M120" s="756"/>
      <c r="N120" s="756"/>
      <c r="O120" s="782"/>
      <c r="P120" s="762" t="s">
        <v>80</v>
      </c>
      <c r="Q120" s="763"/>
      <c r="R120" s="763"/>
      <c r="S120" s="763"/>
      <c r="T120" s="763"/>
      <c r="U120" s="763"/>
      <c r="V120" s="764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5" t="s">
        <v>64</v>
      </c>
      <c r="B121" s="756"/>
      <c r="C121" s="756"/>
      <c r="D121" s="756"/>
      <c r="E121" s="756"/>
      <c r="F121" s="756"/>
      <c r="G121" s="756"/>
      <c r="H121" s="756"/>
      <c r="I121" s="756"/>
      <c r="J121" s="756"/>
      <c r="K121" s="756"/>
      <c r="L121" s="756"/>
      <c r="M121" s="756"/>
      <c r="N121" s="756"/>
      <c r="O121" s="756"/>
      <c r="P121" s="756"/>
      <c r="Q121" s="756"/>
      <c r="R121" s="756"/>
      <c r="S121" s="756"/>
      <c r="T121" s="756"/>
      <c r="U121" s="756"/>
      <c r="V121" s="756"/>
      <c r="W121" s="756"/>
      <c r="X121" s="756"/>
      <c r="Y121" s="756"/>
      <c r="Z121" s="756"/>
      <c r="AA121" s="745"/>
      <c r="AB121" s="745"/>
      <c r="AC121" s="745"/>
    </row>
    <row r="122" spans="1:68" ht="27" hidden="1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0"/>
      <c r="R122" s="760"/>
      <c r="S122" s="760"/>
      <c r="T122" s="761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0"/>
      <c r="R123" s="760"/>
      <c r="S123" s="760"/>
      <c r="T123" s="761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0"/>
      <c r="R124" s="760"/>
      <c r="S124" s="760"/>
      <c r="T124" s="761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0"/>
      <c r="R125" s="760"/>
      <c r="S125" s="760"/>
      <c r="T125" s="761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108</v>
      </c>
      <c r="M126" s="33" t="s">
        <v>94</v>
      </c>
      <c r="N126" s="33"/>
      <c r="O126" s="32">
        <v>45</v>
      </c>
      <c r="P126" s="11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0"/>
      <c r="R126" s="760"/>
      <c r="S126" s="760"/>
      <c r="T126" s="761"/>
      <c r="U126" s="34"/>
      <c r="V126" s="34"/>
      <c r="W126" s="35" t="s">
        <v>69</v>
      </c>
      <c r="X126" s="751">
        <v>94.5</v>
      </c>
      <c r="Y126" s="752">
        <f t="shared" si="25"/>
        <v>94.5</v>
      </c>
      <c r="Z126" s="36">
        <f>IFERROR(IF(Y126=0,"",ROUNDUP(Y126/H126,0)*0.00651),"")</f>
        <v>0.22785</v>
      </c>
      <c r="AA126" s="56"/>
      <c r="AB126" s="57"/>
      <c r="AC126" s="189" t="s">
        <v>236</v>
      </c>
      <c r="AG126" s="64"/>
      <c r="AJ126" s="68" t="s">
        <v>109</v>
      </c>
      <c r="AK126" s="68">
        <v>491.4</v>
      </c>
      <c r="BB126" s="190" t="s">
        <v>1</v>
      </c>
      <c r="BM126" s="64">
        <f t="shared" si="26"/>
        <v>103.32</v>
      </c>
      <c r="BN126" s="64">
        <f t="shared" si="27"/>
        <v>103.32</v>
      </c>
      <c r="BO126" s="64">
        <f t="shared" si="28"/>
        <v>0.19230769230769232</v>
      </c>
      <c r="BP126" s="64">
        <f t="shared" si="29"/>
        <v>0.19230769230769232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0"/>
      <c r="R127" s="760"/>
      <c r="S127" s="760"/>
      <c r="T127" s="761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0"/>
      <c r="R128" s="760"/>
      <c r="S128" s="760"/>
      <c r="T128" s="761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81"/>
      <c r="B129" s="756"/>
      <c r="C129" s="756"/>
      <c r="D129" s="756"/>
      <c r="E129" s="756"/>
      <c r="F129" s="756"/>
      <c r="G129" s="756"/>
      <c r="H129" s="756"/>
      <c r="I129" s="756"/>
      <c r="J129" s="756"/>
      <c r="K129" s="756"/>
      <c r="L129" s="756"/>
      <c r="M129" s="756"/>
      <c r="N129" s="756"/>
      <c r="O129" s="782"/>
      <c r="P129" s="762" t="s">
        <v>80</v>
      </c>
      <c r="Q129" s="763"/>
      <c r="R129" s="763"/>
      <c r="S129" s="763"/>
      <c r="T129" s="763"/>
      <c r="U129" s="763"/>
      <c r="V129" s="764"/>
      <c r="W129" s="37" t="s">
        <v>81</v>
      </c>
      <c r="X129" s="753">
        <f>IFERROR(X122/H122,"0")+IFERROR(X123/H123,"0")+IFERROR(X124/H124,"0")+IFERROR(X125/H125,"0")+IFERROR(X126/H126,"0")+IFERROR(X127/H127,"0")+IFERROR(X128/H128,"0")</f>
        <v>35</v>
      </c>
      <c r="Y129" s="753">
        <f>IFERROR(Y122/H122,"0")+IFERROR(Y123/H123,"0")+IFERROR(Y124/H124,"0")+IFERROR(Y125/H125,"0")+IFERROR(Y126/H126,"0")+IFERROR(Y127/H127,"0")+IFERROR(Y128/H128,"0")</f>
        <v>35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0.22785</v>
      </c>
      <c r="AA129" s="754"/>
      <c r="AB129" s="754"/>
      <c r="AC129" s="754"/>
    </row>
    <row r="130" spans="1:68" x14ac:dyDescent="0.2">
      <c r="A130" s="756"/>
      <c r="B130" s="756"/>
      <c r="C130" s="756"/>
      <c r="D130" s="756"/>
      <c r="E130" s="756"/>
      <c r="F130" s="756"/>
      <c r="G130" s="756"/>
      <c r="H130" s="756"/>
      <c r="I130" s="756"/>
      <c r="J130" s="756"/>
      <c r="K130" s="756"/>
      <c r="L130" s="756"/>
      <c r="M130" s="756"/>
      <c r="N130" s="756"/>
      <c r="O130" s="782"/>
      <c r="P130" s="762" t="s">
        <v>80</v>
      </c>
      <c r="Q130" s="763"/>
      <c r="R130" s="763"/>
      <c r="S130" s="763"/>
      <c r="T130" s="763"/>
      <c r="U130" s="763"/>
      <c r="V130" s="764"/>
      <c r="W130" s="37" t="s">
        <v>69</v>
      </c>
      <c r="X130" s="753">
        <f>IFERROR(SUM(X122:X128),"0")</f>
        <v>94.5</v>
      </c>
      <c r="Y130" s="753">
        <f>IFERROR(SUM(Y122:Y128),"0")</f>
        <v>94.5</v>
      </c>
      <c r="Z130" s="37"/>
      <c r="AA130" s="754"/>
      <c r="AB130" s="754"/>
      <c r="AC130" s="754"/>
    </row>
    <row r="131" spans="1:68" ht="14.25" hidden="1" customHeight="1" x14ac:dyDescent="0.25">
      <c r="A131" s="755" t="s">
        <v>184</v>
      </c>
      <c r="B131" s="756"/>
      <c r="C131" s="756"/>
      <c r="D131" s="756"/>
      <c r="E131" s="756"/>
      <c r="F131" s="756"/>
      <c r="G131" s="756"/>
      <c r="H131" s="756"/>
      <c r="I131" s="756"/>
      <c r="J131" s="756"/>
      <c r="K131" s="756"/>
      <c r="L131" s="756"/>
      <c r="M131" s="756"/>
      <c r="N131" s="756"/>
      <c r="O131" s="756"/>
      <c r="P131" s="756"/>
      <c r="Q131" s="756"/>
      <c r="R131" s="756"/>
      <c r="S131" s="756"/>
      <c r="T131" s="756"/>
      <c r="U131" s="756"/>
      <c r="V131" s="756"/>
      <c r="W131" s="756"/>
      <c r="X131" s="756"/>
      <c r="Y131" s="756"/>
      <c r="Z131" s="756"/>
      <c r="AA131" s="745"/>
      <c r="AB131" s="745"/>
      <c r="AC131" s="745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0"/>
      <c r="R132" s="760"/>
      <c r="S132" s="760"/>
      <c r="T132" s="761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0"/>
      <c r="R133" s="760"/>
      <c r="S133" s="760"/>
      <c r="T133" s="761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81"/>
      <c r="B134" s="756"/>
      <c r="C134" s="756"/>
      <c r="D134" s="756"/>
      <c r="E134" s="756"/>
      <c r="F134" s="756"/>
      <c r="G134" s="756"/>
      <c r="H134" s="756"/>
      <c r="I134" s="756"/>
      <c r="J134" s="756"/>
      <c r="K134" s="756"/>
      <c r="L134" s="756"/>
      <c r="M134" s="756"/>
      <c r="N134" s="756"/>
      <c r="O134" s="782"/>
      <c r="P134" s="762" t="s">
        <v>80</v>
      </c>
      <c r="Q134" s="763"/>
      <c r="R134" s="763"/>
      <c r="S134" s="763"/>
      <c r="T134" s="763"/>
      <c r="U134" s="763"/>
      <c r="V134" s="764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56"/>
      <c r="B135" s="756"/>
      <c r="C135" s="756"/>
      <c r="D135" s="756"/>
      <c r="E135" s="756"/>
      <c r="F135" s="756"/>
      <c r="G135" s="756"/>
      <c r="H135" s="756"/>
      <c r="I135" s="756"/>
      <c r="J135" s="756"/>
      <c r="K135" s="756"/>
      <c r="L135" s="756"/>
      <c r="M135" s="756"/>
      <c r="N135" s="756"/>
      <c r="O135" s="782"/>
      <c r="P135" s="762" t="s">
        <v>80</v>
      </c>
      <c r="Q135" s="763"/>
      <c r="R135" s="763"/>
      <c r="S135" s="763"/>
      <c r="T135" s="763"/>
      <c r="U135" s="763"/>
      <c r="V135" s="764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90" t="s">
        <v>255</v>
      </c>
      <c r="B136" s="756"/>
      <c r="C136" s="756"/>
      <c r="D136" s="756"/>
      <c r="E136" s="756"/>
      <c r="F136" s="756"/>
      <c r="G136" s="756"/>
      <c r="H136" s="756"/>
      <c r="I136" s="756"/>
      <c r="J136" s="756"/>
      <c r="K136" s="756"/>
      <c r="L136" s="756"/>
      <c r="M136" s="756"/>
      <c r="N136" s="756"/>
      <c r="O136" s="756"/>
      <c r="P136" s="756"/>
      <c r="Q136" s="756"/>
      <c r="R136" s="756"/>
      <c r="S136" s="756"/>
      <c r="T136" s="756"/>
      <c r="U136" s="756"/>
      <c r="V136" s="756"/>
      <c r="W136" s="756"/>
      <c r="X136" s="756"/>
      <c r="Y136" s="756"/>
      <c r="Z136" s="756"/>
      <c r="AA136" s="746"/>
      <c r="AB136" s="746"/>
      <c r="AC136" s="746"/>
    </row>
    <row r="137" spans="1:68" ht="14.25" hidden="1" customHeight="1" x14ac:dyDescent="0.25">
      <c r="A137" s="755" t="s">
        <v>90</v>
      </c>
      <c r="B137" s="756"/>
      <c r="C137" s="756"/>
      <c r="D137" s="756"/>
      <c r="E137" s="756"/>
      <c r="F137" s="756"/>
      <c r="G137" s="756"/>
      <c r="H137" s="756"/>
      <c r="I137" s="756"/>
      <c r="J137" s="756"/>
      <c r="K137" s="756"/>
      <c r="L137" s="756"/>
      <c r="M137" s="756"/>
      <c r="N137" s="756"/>
      <c r="O137" s="756"/>
      <c r="P137" s="756"/>
      <c r="Q137" s="756"/>
      <c r="R137" s="756"/>
      <c r="S137" s="756"/>
      <c r="T137" s="756"/>
      <c r="U137" s="756"/>
      <c r="V137" s="756"/>
      <c r="W137" s="756"/>
      <c r="X137" s="756"/>
      <c r="Y137" s="756"/>
      <c r="Z137" s="756"/>
      <c r="AA137" s="745"/>
      <c r="AB137" s="745"/>
      <c r="AC137" s="745"/>
    </row>
    <row r="138" spans="1:68" ht="27" hidden="1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0"/>
      <c r="R138" s="760"/>
      <c r="S138" s="760"/>
      <c r="T138" s="761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0"/>
      <c r="R139" s="760"/>
      <c r="S139" s="760"/>
      <c r="T139" s="761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81"/>
      <c r="B140" s="756"/>
      <c r="C140" s="756"/>
      <c r="D140" s="756"/>
      <c r="E140" s="756"/>
      <c r="F140" s="756"/>
      <c r="G140" s="756"/>
      <c r="H140" s="756"/>
      <c r="I140" s="756"/>
      <c r="J140" s="756"/>
      <c r="K140" s="756"/>
      <c r="L140" s="756"/>
      <c r="M140" s="756"/>
      <c r="N140" s="756"/>
      <c r="O140" s="782"/>
      <c r="P140" s="762" t="s">
        <v>80</v>
      </c>
      <c r="Q140" s="763"/>
      <c r="R140" s="763"/>
      <c r="S140" s="763"/>
      <c r="T140" s="763"/>
      <c r="U140" s="763"/>
      <c r="V140" s="764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56"/>
      <c r="B141" s="756"/>
      <c r="C141" s="756"/>
      <c r="D141" s="756"/>
      <c r="E141" s="756"/>
      <c r="F141" s="756"/>
      <c r="G141" s="756"/>
      <c r="H141" s="756"/>
      <c r="I141" s="756"/>
      <c r="J141" s="756"/>
      <c r="K141" s="756"/>
      <c r="L141" s="756"/>
      <c r="M141" s="756"/>
      <c r="N141" s="756"/>
      <c r="O141" s="782"/>
      <c r="P141" s="762" t="s">
        <v>80</v>
      </c>
      <c r="Q141" s="763"/>
      <c r="R141" s="763"/>
      <c r="S141" s="763"/>
      <c r="T141" s="763"/>
      <c r="U141" s="763"/>
      <c r="V141" s="764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5" t="s">
        <v>153</v>
      </c>
      <c r="B142" s="756"/>
      <c r="C142" s="756"/>
      <c r="D142" s="756"/>
      <c r="E142" s="756"/>
      <c r="F142" s="756"/>
      <c r="G142" s="756"/>
      <c r="H142" s="756"/>
      <c r="I142" s="756"/>
      <c r="J142" s="756"/>
      <c r="K142" s="756"/>
      <c r="L142" s="756"/>
      <c r="M142" s="756"/>
      <c r="N142" s="756"/>
      <c r="O142" s="756"/>
      <c r="P142" s="756"/>
      <c r="Q142" s="756"/>
      <c r="R142" s="756"/>
      <c r="S142" s="756"/>
      <c r="T142" s="756"/>
      <c r="U142" s="756"/>
      <c r="V142" s="756"/>
      <c r="W142" s="756"/>
      <c r="X142" s="756"/>
      <c r="Y142" s="756"/>
      <c r="Z142" s="756"/>
      <c r="AA142" s="745"/>
      <c r="AB142" s="745"/>
      <c r="AC142" s="745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10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0"/>
      <c r="R143" s="760"/>
      <c r="S143" s="760"/>
      <c r="T143" s="761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0"/>
      <c r="R144" s="760"/>
      <c r="S144" s="760"/>
      <c r="T144" s="761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81"/>
      <c r="B145" s="756"/>
      <c r="C145" s="756"/>
      <c r="D145" s="756"/>
      <c r="E145" s="756"/>
      <c r="F145" s="756"/>
      <c r="G145" s="756"/>
      <c r="H145" s="756"/>
      <c r="I145" s="756"/>
      <c r="J145" s="756"/>
      <c r="K145" s="756"/>
      <c r="L145" s="756"/>
      <c r="M145" s="756"/>
      <c r="N145" s="756"/>
      <c r="O145" s="782"/>
      <c r="P145" s="762" t="s">
        <v>80</v>
      </c>
      <c r="Q145" s="763"/>
      <c r="R145" s="763"/>
      <c r="S145" s="763"/>
      <c r="T145" s="763"/>
      <c r="U145" s="763"/>
      <c r="V145" s="764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56"/>
      <c r="B146" s="756"/>
      <c r="C146" s="756"/>
      <c r="D146" s="756"/>
      <c r="E146" s="756"/>
      <c r="F146" s="756"/>
      <c r="G146" s="756"/>
      <c r="H146" s="756"/>
      <c r="I146" s="756"/>
      <c r="J146" s="756"/>
      <c r="K146" s="756"/>
      <c r="L146" s="756"/>
      <c r="M146" s="756"/>
      <c r="N146" s="756"/>
      <c r="O146" s="782"/>
      <c r="P146" s="762" t="s">
        <v>80</v>
      </c>
      <c r="Q146" s="763"/>
      <c r="R146" s="763"/>
      <c r="S146" s="763"/>
      <c r="T146" s="763"/>
      <c r="U146" s="763"/>
      <c r="V146" s="764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5" t="s">
        <v>64</v>
      </c>
      <c r="B147" s="756"/>
      <c r="C147" s="756"/>
      <c r="D147" s="756"/>
      <c r="E147" s="756"/>
      <c r="F147" s="756"/>
      <c r="G147" s="756"/>
      <c r="H147" s="756"/>
      <c r="I147" s="756"/>
      <c r="J147" s="756"/>
      <c r="K147" s="756"/>
      <c r="L147" s="756"/>
      <c r="M147" s="756"/>
      <c r="N147" s="756"/>
      <c r="O147" s="756"/>
      <c r="P147" s="756"/>
      <c r="Q147" s="756"/>
      <c r="R147" s="756"/>
      <c r="S147" s="756"/>
      <c r="T147" s="756"/>
      <c r="U147" s="756"/>
      <c r="V147" s="756"/>
      <c r="W147" s="756"/>
      <c r="X147" s="756"/>
      <c r="Y147" s="756"/>
      <c r="Z147" s="756"/>
      <c r="AA147" s="745"/>
      <c r="AB147" s="745"/>
      <c r="AC147" s="745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0"/>
      <c r="R148" s="760"/>
      <c r="S148" s="760"/>
      <c r="T148" s="761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0"/>
      <c r="R149" s="760"/>
      <c r="S149" s="760"/>
      <c r="T149" s="761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1"/>
      <c r="B150" s="756"/>
      <c r="C150" s="756"/>
      <c r="D150" s="756"/>
      <c r="E150" s="756"/>
      <c r="F150" s="756"/>
      <c r="G150" s="756"/>
      <c r="H150" s="756"/>
      <c r="I150" s="756"/>
      <c r="J150" s="756"/>
      <c r="K150" s="756"/>
      <c r="L150" s="756"/>
      <c r="M150" s="756"/>
      <c r="N150" s="756"/>
      <c r="O150" s="782"/>
      <c r="P150" s="762" t="s">
        <v>80</v>
      </c>
      <c r="Q150" s="763"/>
      <c r="R150" s="763"/>
      <c r="S150" s="763"/>
      <c r="T150" s="763"/>
      <c r="U150" s="763"/>
      <c r="V150" s="764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56"/>
      <c r="B151" s="756"/>
      <c r="C151" s="756"/>
      <c r="D151" s="756"/>
      <c r="E151" s="756"/>
      <c r="F151" s="756"/>
      <c r="G151" s="756"/>
      <c r="H151" s="756"/>
      <c r="I151" s="756"/>
      <c r="J151" s="756"/>
      <c r="K151" s="756"/>
      <c r="L151" s="756"/>
      <c r="M151" s="756"/>
      <c r="N151" s="756"/>
      <c r="O151" s="782"/>
      <c r="P151" s="762" t="s">
        <v>80</v>
      </c>
      <c r="Q151" s="763"/>
      <c r="R151" s="763"/>
      <c r="S151" s="763"/>
      <c r="T151" s="763"/>
      <c r="U151" s="763"/>
      <c r="V151" s="764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90" t="s">
        <v>88</v>
      </c>
      <c r="B152" s="756"/>
      <c r="C152" s="756"/>
      <c r="D152" s="756"/>
      <c r="E152" s="756"/>
      <c r="F152" s="756"/>
      <c r="G152" s="756"/>
      <c r="H152" s="756"/>
      <c r="I152" s="756"/>
      <c r="J152" s="756"/>
      <c r="K152" s="756"/>
      <c r="L152" s="756"/>
      <c r="M152" s="756"/>
      <c r="N152" s="756"/>
      <c r="O152" s="756"/>
      <c r="P152" s="756"/>
      <c r="Q152" s="756"/>
      <c r="R152" s="756"/>
      <c r="S152" s="756"/>
      <c r="T152" s="756"/>
      <c r="U152" s="756"/>
      <c r="V152" s="756"/>
      <c r="W152" s="756"/>
      <c r="X152" s="756"/>
      <c r="Y152" s="756"/>
      <c r="Z152" s="756"/>
      <c r="AA152" s="746"/>
      <c r="AB152" s="746"/>
      <c r="AC152" s="746"/>
    </row>
    <row r="153" spans="1:68" ht="14.25" hidden="1" customHeight="1" x14ac:dyDescent="0.25">
      <c r="A153" s="755" t="s">
        <v>90</v>
      </c>
      <c r="B153" s="756"/>
      <c r="C153" s="756"/>
      <c r="D153" s="756"/>
      <c r="E153" s="756"/>
      <c r="F153" s="756"/>
      <c r="G153" s="756"/>
      <c r="H153" s="756"/>
      <c r="I153" s="756"/>
      <c r="J153" s="756"/>
      <c r="K153" s="756"/>
      <c r="L153" s="756"/>
      <c r="M153" s="756"/>
      <c r="N153" s="756"/>
      <c r="O153" s="756"/>
      <c r="P153" s="756"/>
      <c r="Q153" s="756"/>
      <c r="R153" s="756"/>
      <c r="S153" s="756"/>
      <c r="T153" s="756"/>
      <c r="U153" s="756"/>
      <c r="V153" s="756"/>
      <c r="W153" s="756"/>
      <c r="X153" s="756"/>
      <c r="Y153" s="756"/>
      <c r="Z153" s="756"/>
      <c r="AA153" s="745"/>
      <c r="AB153" s="745"/>
      <c r="AC153" s="745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0"/>
      <c r="R154" s="760"/>
      <c r="S154" s="760"/>
      <c r="T154" s="761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1"/>
      <c r="B155" s="756"/>
      <c r="C155" s="756"/>
      <c r="D155" s="756"/>
      <c r="E155" s="756"/>
      <c r="F155" s="756"/>
      <c r="G155" s="756"/>
      <c r="H155" s="756"/>
      <c r="I155" s="756"/>
      <c r="J155" s="756"/>
      <c r="K155" s="756"/>
      <c r="L155" s="756"/>
      <c r="M155" s="756"/>
      <c r="N155" s="756"/>
      <c r="O155" s="782"/>
      <c r="P155" s="762" t="s">
        <v>80</v>
      </c>
      <c r="Q155" s="763"/>
      <c r="R155" s="763"/>
      <c r="S155" s="763"/>
      <c r="T155" s="763"/>
      <c r="U155" s="763"/>
      <c r="V155" s="764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56"/>
      <c r="B156" s="756"/>
      <c r="C156" s="756"/>
      <c r="D156" s="756"/>
      <c r="E156" s="756"/>
      <c r="F156" s="756"/>
      <c r="G156" s="756"/>
      <c r="H156" s="756"/>
      <c r="I156" s="756"/>
      <c r="J156" s="756"/>
      <c r="K156" s="756"/>
      <c r="L156" s="756"/>
      <c r="M156" s="756"/>
      <c r="N156" s="756"/>
      <c r="O156" s="782"/>
      <c r="P156" s="762" t="s">
        <v>80</v>
      </c>
      <c r="Q156" s="763"/>
      <c r="R156" s="763"/>
      <c r="S156" s="763"/>
      <c r="T156" s="763"/>
      <c r="U156" s="763"/>
      <c r="V156" s="764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5" t="s">
        <v>153</v>
      </c>
      <c r="B157" s="756"/>
      <c r="C157" s="756"/>
      <c r="D157" s="756"/>
      <c r="E157" s="756"/>
      <c r="F157" s="756"/>
      <c r="G157" s="756"/>
      <c r="H157" s="756"/>
      <c r="I157" s="756"/>
      <c r="J157" s="756"/>
      <c r="K157" s="756"/>
      <c r="L157" s="756"/>
      <c r="M157" s="756"/>
      <c r="N157" s="756"/>
      <c r="O157" s="756"/>
      <c r="P157" s="756"/>
      <c r="Q157" s="756"/>
      <c r="R157" s="756"/>
      <c r="S157" s="756"/>
      <c r="T157" s="756"/>
      <c r="U157" s="756"/>
      <c r="V157" s="756"/>
      <c r="W157" s="756"/>
      <c r="X157" s="756"/>
      <c r="Y157" s="756"/>
      <c r="Z157" s="756"/>
      <c r="AA157" s="745"/>
      <c r="AB157" s="745"/>
      <c r="AC157" s="745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0"/>
      <c r="R158" s="760"/>
      <c r="S158" s="760"/>
      <c r="T158" s="761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0"/>
      <c r="R159" s="760"/>
      <c r="S159" s="760"/>
      <c r="T159" s="761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0"/>
      <c r="R160" s="760"/>
      <c r="S160" s="760"/>
      <c r="T160" s="761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0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0"/>
      <c r="R161" s="760"/>
      <c r="S161" s="760"/>
      <c r="T161" s="761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0"/>
      <c r="R162" s="760"/>
      <c r="S162" s="760"/>
      <c r="T162" s="761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81"/>
      <c r="B163" s="756"/>
      <c r="C163" s="756"/>
      <c r="D163" s="756"/>
      <c r="E163" s="756"/>
      <c r="F163" s="756"/>
      <c r="G163" s="756"/>
      <c r="H163" s="756"/>
      <c r="I163" s="756"/>
      <c r="J163" s="756"/>
      <c r="K163" s="756"/>
      <c r="L163" s="756"/>
      <c r="M163" s="756"/>
      <c r="N163" s="756"/>
      <c r="O163" s="782"/>
      <c r="P163" s="762" t="s">
        <v>80</v>
      </c>
      <c r="Q163" s="763"/>
      <c r="R163" s="763"/>
      <c r="S163" s="763"/>
      <c r="T163" s="763"/>
      <c r="U163" s="763"/>
      <c r="V163" s="764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56"/>
      <c r="B164" s="756"/>
      <c r="C164" s="756"/>
      <c r="D164" s="756"/>
      <c r="E164" s="756"/>
      <c r="F164" s="756"/>
      <c r="G164" s="756"/>
      <c r="H164" s="756"/>
      <c r="I164" s="756"/>
      <c r="J164" s="756"/>
      <c r="K164" s="756"/>
      <c r="L164" s="756"/>
      <c r="M164" s="756"/>
      <c r="N164" s="756"/>
      <c r="O164" s="782"/>
      <c r="P164" s="762" t="s">
        <v>80</v>
      </c>
      <c r="Q164" s="763"/>
      <c r="R164" s="763"/>
      <c r="S164" s="763"/>
      <c r="T164" s="763"/>
      <c r="U164" s="763"/>
      <c r="V164" s="764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5" t="s">
        <v>64</v>
      </c>
      <c r="B165" s="756"/>
      <c r="C165" s="756"/>
      <c r="D165" s="756"/>
      <c r="E165" s="756"/>
      <c r="F165" s="756"/>
      <c r="G165" s="756"/>
      <c r="H165" s="756"/>
      <c r="I165" s="756"/>
      <c r="J165" s="756"/>
      <c r="K165" s="756"/>
      <c r="L165" s="756"/>
      <c r="M165" s="756"/>
      <c r="N165" s="756"/>
      <c r="O165" s="756"/>
      <c r="P165" s="756"/>
      <c r="Q165" s="756"/>
      <c r="R165" s="756"/>
      <c r="S165" s="756"/>
      <c r="T165" s="756"/>
      <c r="U165" s="756"/>
      <c r="V165" s="756"/>
      <c r="W165" s="756"/>
      <c r="X165" s="756"/>
      <c r="Y165" s="756"/>
      <c r="Z165" s="756"/>
      <c r="AA165" s="745"/>
      <c r="AB165" s="745"/>
      <c r="AC165" s="745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0"/>
      <c r="R166" s="760"/>
      <c r="S166" s="760"/>
      <c r="T166" s="761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0"/>
      <c r="R167" s="760"/>
      <c r="S167" s="760"/>
      <c r="T167" s="761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1"/>
      <c r="B168" s="756"/>
      <c r="C168" s="756"/>
      <c r="D168" s="756"/>
      <c r="E168" s="756"/>
      <c r="F168" s="756"/>
      <c r="G168" s="756"/>
      <c r="H168" s="756"/>
      <c r="I168" s="756"/>
      <c r="J168" s="756"/>
      <c r="K168" s="756"/>
      <c r="L168" s="756"/>
      <c r="M168" s="756"/>
      <c r="N168" s="756"/>
      <c r="O168" s="782"/>
      <c r="P168" s="762" t="s">
        <v>80</v>
      </c>
      <c r="Q168" s="763"/>
      <c r="R168" s="763"/>
      <c r="S168" s="763"/>
      <c r="T168" s="763"/>
      <c r="U168" s="763"/>
      <c r="V168" s="764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56"/>
      <c r="B169" s="756"/>
      <c r="C169" s="756"/>
      <c r="D169" s="756"/>
      <c r="E169" s="756"/>
      <c r="F169" s="756"/>
      <c r="G169" s="756"/>
      <c r="H169" s="756"/>
      <c r="I169" s="756"/>
      <c r="J169" s="756"/>
      <c r="K169" s="756"/>
      <c r="L169" s="756"/>
      <c r="M169" s="756"/>
      <c r="N169" s="756"/>
      <c r="O169" s="782"/>
      <c r="P169" s="762" t="s">
        <v>80</v>
      </c>
      <c r="Q169" s="763"/>
      <c r="R169" s="763"/>
      <c r="S169" s="763"/>
      <c r="T169" s="763"/>
      <c r="U169" s="763"/>
      <c r="V169" s="764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58" t="s">
        <v>289</v>
      </c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48"/>
      <c r="AB170" s="48"/>
      <c r="AC170" s="48"/>
    </row>
    <row r="171" spans="1:68" ht="16.5" hidden="1" customHeight="1" x14ac:dyDescent="0.25">
      <c r="A171" s="790" t="s">
        <v>290</v>
      </c>
      <c r="B171" s="756"/>
      <c r="C171" s="756"/>
      <c r="D171" s="756"/>
      <c r="E171" s="756"/>
      <c r="F171" s="756"/>
      <c r="G171" s="756"/>
      <c r="H171" s="756"/>
      <c r="I171" s="756"/>
      <c r="J171" s="756"/>
      <c r="K171" s="756"/>
      <c r="L171" s="756"/>
      <c r="M171" s="756"/>
      <c r="N171" s="756"/>
      <c r="O171" s="756"/>
      <c r="P171" s="756"/>
      <c r="Q171" s="756"/>
      <c r="R171" s="756"/>
      <c r="S171" s="756"/>
      <c r="T171" s="756"/>
      <c r="U171" s="756"/>
      <c r="V171" s="756"/>
      <c r="W171" s="756"/>
      <c r="X171" s="756"/>
      <c r="Y171" s="756"/>
      <c r="Z171" s="756"/>
      <c r="AA171" s="746"/>
      <c r="AB171" s="746"/>
      <c r="AC171" s="746"/>
    </row>
    <row r="172" spans="1:68" ht="14.25" hidden="1" customHeight="1" x14ac:dyDescent="0.25">
      <c r="A172" s="755" t="s">
        <v>142</v>
      </c>
      <c r="B172" s="756"/>
      <c r="C172" s="756"/>
      <c r="D172" s="756"/>
      <c r="E172" s="756"/>
      <c r="F172" s="756"/>
      <c r="G172" s="756"/>
      <c r="H172" s="756"/>
      <c r="I172" s="756"/>
      <c r="J172" s="756"/>
      <c r="K172" s="756"/>
      <c r="L172" s="756"/>
      <c r="M172" s="756"/>
      <c r="N172" s="756"/>
      <c r="O172" s="756"/>
      <c r="P172" s="756"/>
      <c r="Q172" s="756"/>
      <c r="R172" s="756"/>
      <c r="S172" s="756"/>
      <c r="T172" s="756"/>
      <c r="U172" s="756"/>
      <c r="V172" s="756"/>
      <c r="W172" s="756"/>
      <c r="X172" s="756"/>
      <c r="Y172" s="756"/>
      <c r="Z172" s="756"/>
      <c r="AA172" s="745"/>
      <c r="AB172" s="745"/>
      <c r="AC172" s="745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0"/>
      <c r="R173" s="760"/>
      <c r="S173" s="760"/>
      <c r="T173" s="761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81"/>
      <c r="B174" s="756"/>
      <c r="C174" s="756"/>
      <c r="D174" s="756"/>
      <c r="E174" s="756"/>
      <c r="F174" s="756"/>
      <c r="G174" s="756"/>
      <c r="H174" s="756"/>
      <c r="I174" s="756"/>
      <c r="J174" s="756"/>
      <c r="K174" s="756"/>
      <c r="L174" s="756"/>
      <c r="M174" s="756"/>
      <c r="N174" s="756"/>
      <c r="O174" s="782"/>
      <c r="P174" s="762" t="s">
        <v>80</v>
      </c>
      <c r="Q174" s="763"/>
      <c r="R174" s="763"/>
      <c r="S174" s="763"/>
      <c r="T174" s="763"/>
      <c r="U174" s="763"/>
      <c r="V174" s="764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56"/>
      <c r="B175" s="756"/>
      <c r="C175" s="756"/>
      <c r="D175" s="756"/>
      <c r="E175" s="756"/>
      <c r="F175" s="756"/>
      <c r="G175" s="756"/>
      <c r="H175" s="756"/>
      <c r="I175" s="756"/>
      <c r="J175" s="756"/>
      <c r="K175" s="756"/>
      <c r="L175" s="756"/>
      <c r="M175" s="756"/>
      <c r="N175" s="756"/>
      <c r="O175" s="782"/>
      <c r="P175" s="762" t="s">
        <v>80</v>
      </c>
      <c r="Q175" s="763"/>
      <c r="R175" s="763"/>
      <c r="S175" s="763"/>
      <c r="T175" s="763"/>
      <c r="U175" s="763"/>
      <c r="V175" s="764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5" t="s">
        <v>153</v>
      </c>
      <c r="B176" s="756"/>
      <c r="C176" s="756"/>
      <c r="D176" s="756"/>
      <c r="E176" s="756"/>
      <c r="F176" s="756"/>
      <c r="G176" s="756"/>
      <c r="H176" s="756"/>
      <c r="I176" s="756"/>
      <c r="J176" s="756"/>
      <c r="K176" s="756"/>
      <c r="L176" s="756"/>
      <c r="M176" s="756"/>
      <c r="N176" s="756"/>
      <c r="O176" s="756"/>
      <c r="P176" s="756"/>
      <c r="Q176" s="756"/>
      <c r="R176" s="756"/>
      <c r="S176" s="756"/>
      <c r="T176" s="756"/>
      <c r="U176" s="756"/>
      <c r="V176" s="756"/>
      <c r="W176" s="756"/>
      <c r="X176" s="756"/>
      <c r="Y176" s="756"/>
      <c r="Z176" s="756"/>
      <c r="AA176" s="745"/>
      <c r="AB176" s="745"/>
      <c r="AC176" s="745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0"/>
      <c r="R177" s="760"/>
      <c r="S177" s="760"/>
      <c r="T177" s="761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1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0"/>
      <c r="R178" s="760"/>
      <c r="S178" s="760"/>
      <c r="T178" s="761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0"/>
      <c r="R179" s="760"/>
      <c r="S179" s="760"/>
      <c r="T179" s="761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0"/>
      <c r="R180" s="760"/>
      <c r="S180" s="760"/>
      <c r="T180" s="761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0"/>
      <c r="R181" s="760"/>
      <c r="S181" s="760"/>
      <c r="T181" s="761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0"/>
      <c r="R182" s="760"/>
      <c r="S182" s="760"/>
      <c r="T182" s="761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0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0"/>
      <c r="R183" s="760"/>
      <c r="S183" s="760"/>
      <c r="T183" s="761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0"/>
      <c r="R184" s="760"/>
      <c r="S184" s="760"/>
      <c r="T184" s="761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81"/>
      <c r="B185" s="756"/>
      <c r="C185" s="756"/>
      <c r="D185" s="756"/>
      <c r="E185" s="756"/>
      <c r="F185" s="756"/>
      <c r="G185" s="756"/>
      <c r="H185" s="756"/>
      <c r="I185" s="756"/>
      <c r="J185" s="756"/>
      <c r="K185" s="756"/>
      <c r="L185" s="756"/>
      <c r="M185" s="756"/>
      <c r="N185" s="756"/>
      <c r="O185" s="782"/>
      <c r="P185" s="762" t="s">
        <v>80</v>
      </c>
      <c r="Q185" s="763"/>
      <c r="R185" s="763"/>
      <c r="S185" s="763"/>
      <c r="T185" s="763"/>
      <c r="U185" s="763"/>
      <c r="V185" s="764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56"/>
      <c r="B186" s="756"/>
      <c r="C186" s="756"/>
      <c r="D186" s="756"/>
      <c r="E186" s="756"/>
      <c r="F186" s="756"/>
      <c r="G186" s="756"/>
      <c r="H186" s="756"/>
      <c r="I186" s="756"/>
      <c r="J186" s="756"/>
      <c r="K186" s="756"/>
      <c r="L186" s="756"/>
      <c r="M186" s="756"/>
      <c r="N186" s="756"/>
      <c r="O186" s="782"/>
      <c r="P186" s="762" t="s">
        <v>80</v>
      </c>
      <c r="Q186" s="763"/>
      <c r="R186" s="763"/>
      <c r="S186" s="763"/>
      <c r="T186" s="763"/>
      <c r="U186" s="763"/>
      <c r="V186" s="764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90" t="s">
        <v>314</v>
      </c>
      <c r="B187" s="756"/>
      <c r="C187" s="756"/>
      <c r="D187" s="756"/>
      <c r="E187" s="756"/>
      <c r="F187" s="756"/>
      <c r="G187" s="756"/>
      <c r="H187" s="756"/>
      <c r="I187" s="756"/>
      <c r="J187" s="756"/>
      <c r="K187" s="756"/>
      <c r="L187" s="756"/>
      <c r="M187" s="756"/>
      <c r="N187" s="756"/>
      <c r="O187" s="756"/>
      <c r="P187" s="756"/>
      <c r="Q187" s="756"/>
      <c r="R187" s="756"/>
      <c r="S187" s="756"/>
      <c r="T187" s="756"/>
      <c r="U187" s="756"/>
      <c r="V187" s="756"/>
      <c r="W187" s="756"/>
      <c r="X187" s="756"/>
      <c r="Y187" s="756"/>
      <c r="Z187" s="756"/>
      <c r="AA187" s="746"/>
      <c r="AB187" s="746"/>
      <c r="AC187" s="746"/>
    </row>
    <row r="188" spans="1:68" ht="14.25" hidden="1" customHeight="1" x14ac:dyDescent="0.25">
      <c r="A188" s="755" t="s">
        <v>90</v>
      </c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6"/>
      <c r="P188" s="756"/>
      <c r="Q188" s="756"/>
      <c r="R188" s="756"/>
      <c r="S188" s="756"/>
      <c r="T188" s="756"/>
      <c r="U188" s="756"/>
      <c r="V188" s="756"/>
      <c r="W188" s="756"/>
      <c r="X188" s="756"/>
      <c r="Y188" s="756"/>
      <c r="Z188" s="756"/>
      <c r="AA188" s="745"/>
      <c r="AB188" s="745"/>
      <c r="AC188" s="745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0"/>
      <c r="R189" s="760"/>
      <c r="S189" s="760"/>
      <c r="T189" s="761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0"/>
      <c r="R190" s="760"/>
      <c r="S190" s="760"/>
      <c r="T190" s="761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1"/>
      <c r="B191" s="756"/>
      <c r="C191" s="756"/>
      <c r="D191" s="756"/>
      <c r="E191" s="756"/>
      <c r="F191" s="756"/>
      <c r="G191" s="756"/>
      <c r="H191" s="756"/>
      <c r="I191" s="756"/>
      <c r="J191" s="756"/>
      <c r="K191" s="756"/>
      <c r="L191" s="756"/>
      <c r="M191" s="756"/>
      <c r="N191" s="756"/>
      <c r="O191" s="782"/>
      <c r="P191" s="762" t="s">
        <v>80</v>
      </c>
      <c r="Q191" s="763"/>
      <c r="R191" s="763"/>
      <c r="S191" s="763"/>
      <c r="T191" s="763"/>
      <c r="U191" s="763"/>
      <c r="V191" s="764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56"/>
      <c r="B192" s="756"/>
      <c r="C192" s="756"/>
      <c r="D192" s="756"/>
      <c r="E192" s="756"/>
      <c r="F192" s="756"/>
      <c r="G192" s="756"/>
      <c r="H192" s="756"/>
      <c r="I192" s="756"/>
      <c r="J192" s="756"/>
      <c r="K192" s="756"/>
      <c r="L192" s="756"/>
      <c r="M192" s="756"/>
      <c r="N192" s="756"/>
      <c r="O192" s="782"/>
      <c r="P192" s="762" t="s">
        <v>80</v>
      </c>
      <c r="Q192" s="763"/>
      <c r="R192" s="763"/>
      <c r="S192" s="763"/>
      <c r="T192" s="763"/>
      <c r="U192" s="763"/>
      <c r="V192" s="764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5" t="s">
        <v>142</v>
      </c>
      <c r="B193" s="756"/>
      <c r="C193" s="756"/>
      <c r="D193" s="756"/>
      <c r="E193" s="756"/>
      <c r="F193" s="756"/>
      <c r="G193" s="756"/>
      <c r="H193" s="756"/>
      <c r="I193" s="756"/>
      <c r="J193" s="756"/>
      <c r="K193" s="756"/>
      <c r="L193" s="756"/>
      <c r="M193" s="756"/>
      <c r="N193" s="756"/>
      <c r="O193" s="756"/>
      <c r="P193" s="756"/>
      <c r="Q193" s="756"/>
      <c r="R193" s="756"/>
      <c r="S193" s="756"/>
      <c r="T193" s="756"/>
      <c r="U193" s="756"/>
      <c r="V193" s="756"/>
      <c r="W193" s="756"/>
      <c r="X193" s="756"/>
      <c r="Y193" s="756"/>
      <c r="Z193" s="756"/>
      <c r="AA193" s="745"/>
      <c r="AB193" s="745"/>
      <c r="AC193" s="745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0"/>
      <c r="R194" s="760"/>
      <c r="S194" s="760"/>
      <c r="T194" s="761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0"/>
      <c r="R195" s="760"/>
      <c r="S195" s="760"/>
      <c r="T195" s="761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81"/>
      <c r="B196" s="756"/>
      <c r="C196" s="756"/>
      <c r="D196" s="756"/>
      <c r="E196" s="756"/>
      <c r="F196" s="756"/>
      <c r="G196" s="756"/>
      <c r="H196" s="756"/>
      <c r="I196" s="756"/>
      <c r="J196" s="756"/>
      <c r="K196" s="756"/>
      <c r="L196" s="756"/>
      <c r="M196" s="756"/>
      <c r="N196" s="756"/>
      <c r="O196" s="782"/>
      <c r="P196" s="762" t="s">
        <v>80</v>
      </c>
      <c r="Q196" s="763"/>
      <c r="R196" s="763"/>
      <c r="S196" s="763"/>
      <c r="T196" s="763"/>
      <c r="U196" s="763"/>
      <c r="V196" s="764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56"/>
      <c r="B197" s="756"/>
      <c r="C197" s="756"/>
      <c r="D197" s="756"/>
      <c r="E197" s="756"/>
      <c r="F197" s="756"/>
      <c r="G197" s="756"/>
      <c r="H197" s="756"/>
      <c r="I197" s="756"/>
      <c r="J197" s="756"/>
      <c r="K197" s="756"/>
      <c r="L197" s="756"/>
      <c r="M197" s="756"/>
      <c r="N197" s="756"/>
      <c r="O197" s="782"/>
      <c r="P197" s="762" t="s">
        <v>80</v>
      </c>
      <c r="Q197" s="763"/>
      <c r="R197" s="763"/>
      <c r="S197" s="763"/>
      <c r="T197" s="763"/>
      <c r="U197" s="763"/>
      <c r="V197" s="764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5" t="s">
        <v>153</v>
      </c>
      <c r="B198" s="756"/>
      <c r="C198" s="756"/>
      <c r="D198" s="756"/>
      <c r="E198" s="756"/>
      <c r="F198" s="756"/>
      <c r="G198" s="756"/>
      <c r="H198" s="756"/>
      <c r="I198" s="756"/>
      <c r="J198" s="756"/>
      <c r="K198" s="756"/>
      <c r="L198" s="756"/>
      <c r="M198" s="756"/>
      <c r="N198" s="756"/>
      <c r="O198" s="756"/>
      <c r="P198" s="756"/>
      <c r="Q198" s="756"/>
      <c r="R198" s="756"/>
      <c r="S198" s="756"/>
      <c r="T198" s="756"/>
      <c r="U198" s="756"/>
      <c r="V198" s="756"/>
      <c r="W198" s="756"/>
      <c r="X198" s="756"/>
      <c r="Y198" s="756"/>
      <c r="Z198" s="756"/>
      <c r="AA198" s="745"/>
      <c r="AB198" s="745"/>
      <c r="AC198" s="745"/>
    </row>
    <row r="199" spans="1:68" ht="27" hidden="1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0"/>
      <c r="R199" s="760"/>
      <c r="S199" s="760"/>
      <c r="T199" s="761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hidden="1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0"/>
      <c r="R200" s="760"/>
      <c r="S200" s="760"/>
      <c r="T200" s="761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0"/>
      <c r="R201" s="760"/>
      <c r="S201" s="760"/>
      <c r="T201" s="761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0"/>
      <c r="R202" s="760"/>
      <c r="S202" s="760"/>
      <c r="T202" s="761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0"/>
      <c r="R203" s="760"/>
      <c r="S203" s="760"/>
      <c r="T203" s="761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0"/>
      <c r="R204" s="760"/>
      <c r="S204" s="760"/>
      <c r="T204" s="761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0"/>
      <c r="R205" s="760"/>
      <c r="S205" s="760"/>
      <c r="T205" s="761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0"/>
      <c r="R206" s="760"/>
      <c r="S206" s="760"/>
      <c r="T206" s="761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hidden="1" x14ac:dyDescent="0.2">
      <c r="A207" s="781"/>
      <c r="B207" s="756"/>
      <c r="C207" s="756"/>
      <c r="D207" s="756"/>
      <c r="E207" s="756"/>
      <c r="F207" s="756"/>
      <c r="G207" s="756"/>
      <c r="H207" s="756"/>
      <c r="I207" s="756"/>
      <c r="J207" s="756"/>
      <c r="K207" s="756"/>
      <c r="L207" s="756"/>
      <c r="M207" s="756"/>
      <c r="N207" s="756"/>
      <c r="O207" s="782"/>
      <c r="P207" s="762" t="s">
        <v>80</v>
      </c>
      <c r="Q207" s="763"/>
      <c r="R207" s="763"/>
      <c r="S207" s="763"/>
      <c r="T207" s="763"/>
      <c r="U207" s="763"/>
      <c r="V207" s="764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hidden="1" x14ac:dyDescent="0.2">
      <c r="A208" s="756"/>
      <c r="B208" s="756"/>
      <c r="C208" s="756"/>
      <c r="D208" s="756"/>
      <c r="E208" s="756"/>
      <c r="F208" s="756"/>
      <c r="G208" s="756"/>
      <c r="H208" s="756"/>
      <c r="I208" s="756"/>
      <c r="J208" s="756"/>
      <c r="K208" s="756"/>
      <c r="L208" s="756"/>
      <c r="M208" s="756"/>
      <c r="N208" s="756"/>
      <c r="O208" s="782"/>
      <c r="P208" s="762" t="s">
        <v>80</v>
      </c>
      <c r="Q208" s="763"/>
      <c r="R208" s="763"/>
      <c r="S208" s="763"/>
      <c r="T208" s="763"/>
      <c r="U208" s="763"/>
      <c r="V208" s="764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hidden="1" customHeight="1" x14ac:dyDescent="0.25">
      <c r="A209" s="755" t="s">
        <v>64</v>
      </c>
      <c r="B209" s="756"/>
      <c r="C209" s="756"/>
      <c r="D209" s="756"/>
      <c r="E209" s="756"/>
      <c r="F209" s="756"/>
      <c r="G209" s="756"/>
      <c r="H209" s="756"/>
      <c r="I209" s="756"/>
      <c r="J209" s="756"/>
      <c r="K209" s="756"/>
      <c r="L209" s="756"/>
      <c r="M209" s="756"/>
      <c r="N209" s="756"/>
      <c r="O209" s="756"/>
      <c r="P209" s="756"/>
      <c r="Q209" s="756"/>
      <c r="R209" s="756"/>
      <c r="S209" s="756"/>
      <c r="T209" s="756"/>
      <c r="U209" s="756"/>
      <c r="V209" s="756"/>
      <c r="W209" s="756"/>
      <c r="X209" s="756"/>
      <c r="Y209" s="756"/>
      <c r="Z209" s="756"/>
      <c r="AA209" s="745"/>
      <c r="AB209" s="745"/>
      <c r="AC209" s="745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0"/>
      <c r="R210" s="760"/>
      <c r="S210" s="760"/>
      <c r="T210" s="761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0"/>
      <c r="R211" s="760"/>
      <c r="S211" s="760"/>
      <c r="T211" s="761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0"/>
      <c r="R212" s="760"/>
      <c r="S212" s="760"/>
      <c r="T212" s="761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0"/>
      <c r="R213" s="760"/>
      <c r="S213" s="760"/>
      <c r="T213" s="761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1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0"/>
      <c r="R214" s="760"/>
      <c r="S214" s="760"/>
      <c r="T214" s="761"/>
      <c r="U214" s="34"/>
      <c r="V214" s="34"/>
      <c r="W214" s="35" t="s">
        <v>69</v>
      </c>
      <c r="X214" s="751">
        <v>247.2</v>
      </c>
      <c r="Y214" s="752">
        <f t="shared" si="40"/>
        <v>247.2</v>
      </c>
      <c r="Z214" s="36">
        <f t="shared" ref="Z214:Z220" si="45">IFERROR(IF(Y214=0,"",ROUNDUP(Y214/H214,0)*0.00651),"")</f>
        <v>0.67053000000000007</v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275.01</v>
      </c>
      <c r="BN214" s="64">
        <f t="shared" si="42"/>
        <v>275.01</v>
      </c>
      <c r="BO214" s="64">
        <f t="shared" si="43"/>
        <v>0.56593406593406603</v>
      </c>
      <c r="BP214" s="64">
        <f t="shared" si="44"/>
        <v>0.56593406593406603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8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0"/>
      <c r="R215" s="760"/>
      <c r="S215" s="760"/>
      <c r="T215" s="761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0"/>
      <c r="R216" s="760"/>
      <c r="S216" s="760"/>
      <c r="T216" s="761"/>
      <c r="U216" s="34"/>
      <c r="V216" s="34"/>
      <c r="W216" s="35" t="s">
        <v>69</v>
      </c>
      <c r="X216" s="751">
        <v>237.6</v>
      </c>
      <c r="Y216" s="752">
        <f t="shared" si="40"/>
        <v>237.6</v>
      </c>
      <c r="Z216" s="36">
        <f t="shared" si="45"/>
        <v>0.64449000000000001</v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262.54800000000006</v>
      </c>
      <c r="BN216" s="64">
        <f t="shared" si="42"/>
        <v>262.54800000000006</v>
      </c>
      <c r="BO216" s="64">
        <f t="shared" si="43"/>
        <v>0.54395604395604402</v>
      </c>
      <c r="BP216" s="64">
        <f t="shared" si="44"/>
        <v>0.54395604395604402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0"/>
      <c r="R217" s="760"/>
      <c r="S217" s="760"/>
      <c r="T217" s="761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0"/>
      <c r="R218" s="760"/>
      <c r="S218" s="760"/>
      <c r="T218" s="761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0"/>
      <c r="R219" s="760"/>
      <c r="S219" s="760"/>
      <c r="T219" s="761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0"/>
      <c r="R220" s="760"/>
      <c r="S220" s="760"/>
      <c r="T220" s="761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81"/>
      <c r="B221" s="756"/>
      <c r="C221" s="756"/>
      <c r="D221" s="756"/>
      <c r="E221" s="756"/>
      <c r="F221" s="756"/>
      <c r="G221" s="756"/>
      <c r="H221" s="756"/>
      <c r="I221" s="756"/>
      <c r="J221" s="756"/>
      <c r="K221" s="756"/>
      <c r="L221" s="756"/>
      <c r="M221" s="756"/>
      <c r="N221" s="756"/>
      <c r="O221" s="782"/>
      <c r="P221" s="762" t="s">
        <v>80</v>
      </c>
      <c r="Q221" s="763"/>
      <c r="R221" s="763"/>
      <c r="S221" s="763"/>
      <c r="T221" s="763"/>
      <c r="U221" s="763"/>
      <c r="V221" s="764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202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202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1.3150200000000001</v>
      </c>
      <c r="AA221" s="754"/>
      <c r="AB221" s="754"/>
      <c r="AC221" s="754"/>
    </row>
    <row r="222" spans="1:68" x14ac:dyDescent="0.2">
      <c r="A222" s="756"/>
      <c r="B222" s="756"/>
      <c r="C222" s="756"/>
      <c r="D222" s="756"/>
      <c r="E222" s="756"/>
      <c r="F222" s="756"/>
      <c r="G222" s="756"/>
      <c r="H222" s="756"/>
      <c r="I222" s="756"/>
      <c r="J222" s="756"/>
      <c r="K222" s="756"/>
      <c r="L222" s="756"/>
      <c r="M222" s="756"/>
      <c r="N222" s="756"/>
      <c r="O222" s="782"/>
      <c r="P222" s="762" t="s">
        <v>80</v>
      </c>
      <c r="Q222" s="763"/>
      <c r="R222" s="763"/>
      <c r="S222" s="763"/>
      <c r="T222" s="763"/>
      <c r="U222" s="763"/>
      <c r="V222" s="764"/>
      <c r="W222" s="37" t="s">
        <v>69</v>
      </c>
      <c r="X222" s="753">
        <f>IFERROR(SUM(X210:X220),"0")</f>
        <v>484.79999999999995</v>
      </c>
      <c r="Y222" s="753">
        <f>IFERROR(SUM(Y210:Y220),"0")</f>
        <v>484.79999999999995</v>
      </c>
      <c r="Z222" s="37"/>
      <c r="AA222" s="754"/>
      <c r="AB222" s="754"/>
      <c r="AC222" s="754"/>
    </row>
    <row r="223" spans="1:68" ht="14.25" hidden="1" customHeight="1" x14ac:dyDescent="0.25">
      <c r="A223" s="755" t="s">
        <v>184</v>
      </c>
      <c r="B223" s="756"/>
      <c r="C223" s="756"/>
      <c r="D223" s="756"/>
      <c r="E223" s="756"/>
      <c r="F223" s="756"/>
      <c r="G223" s="756"/>
      <c r="H223" s="756"/>
      <c r="I223" s="756"/>
      <c r="J223" s="756"/>
      <c r="K223" s="756"/>
      <c r="L223" s="756"/>
      <c r="M223" s="756"/>
      <c r="N223" s="756"/>
      <c r="O223" s="756"/>
      <c r="P223" s="756"/>
      <c r="Q223" s="756"/>
      <c r="R223" s="756"/>
      <c r="S223" s="756"/>
      <c r="T223" s="756"/>
      <c r="U223" s="756"/>
      <c r="V223" s="756"/>
      <c r="W223" s="756"/>
      <c r="X223" s="756"/>
      <c r="Y223" s="756"/>
      <c r="Z223" s="756"/>
      <c r="AA223" s="745"/>
      <c r="AB223" s="745"/>
      <c r="AC223" s="745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0"/>
      <c r="R224" s="760"/>
      <c r="S224" s="760"/>
      <c r="T224" s="761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27" hidden="1" customHeight="1" x14ac:dyDescent="0.25">
      <c r="A225" s="54" t="s">
        <v>374</v>
      </c>
      <c r="B225" s="54" t="s">
        <v>377</v>
      </c>
      <c r="C225" s="31">
        <v>4301060460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138</v>
      </c>
      <c r="N225" s="33"/>
      <c r="O225" s="32">
        <v>30</v>
      </c>
      <c r="P225" s="1058" t="s">
        <v>378</v>
      </c>
      <c r="Q225" s="760"/>
      <c r="R225" s="760"/>
      <c r="S225" s="760"/>
      <c r="T225" s="761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16.5" hidden="1" customHeight="1" x14ac:dyDescent="0.25">
      <c r="A226" s="54" t="s">
        <v>374</v>
      </c>
      <c r="B226" s="54" t="s">
        <v>380</v>
      </c>
      <c r="C226" s="31">
        <v>4301060404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68</v>
      </c>
      <c r="N226" s="33"/>
      <c r="O226" s="32">
        <v>40</v>
      </c>
      <c r="P226" s="103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60"/>
      <c r="R226" s="760"/>
      <c r="S226" s="760"/>
      <c r="T226" s="761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0"/>
      <c r="R227" s="760"/>
      <c r="S227" s="760"/>
      <c r="T227" s="761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0"/>
      <c r="R228" s="760"/>
      <c r="S228" s="760"/>
      <c r="T228" s="761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0"/>
      <c r="R229" s="760"/>
      <c r="S229" s="760"/>
      <c r="T229" s="761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81"/>
      <c r="B230" s="756"/>
      <c r="C230" s="756"/>
      <c r="D230" s="756"/>
      <c r="E230" s="756"/>
      <c r="F230" s="756"/>
      <c r="G230" s="756"/>
      <c r="H230" s="756"/>
      <c r="I230" s="756"/>
      <c r="J230" s="756"/>
      <c r="K230" s="756"/>
      <c r="L230" s="756"/>
      <c r="M230" s="756"/>
      <c r="N230" s="756"/>
      <c r="O230" s="782"/>
      <c r="P230" s="762" t="s">
        <v>80</v>
      </c>
      <c r="Q230" s="763"/>
      <c r="R230" s="763"/>
      <c r="S230" s="763"/>
      <c r="T230" s="763"/>
      <c r="U230" s="763"/>
      <c r="V230" s="764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56"/>
      <c r="B231" s="756"/>
      <c r="C231" s="756"/>
      <c r="D231" s="756"/>
      <c r="E231" s="756"/>
      <c r="F231" s="756"/>
      <c r="G231" s="756"/>
      <c r="H231" s="756"/>
      <c r="I231" s="756"/>
      <c r="J231" s="756"/>
      <c r="K231" s="756"/>
      <c r="L231" s="756"/>
      <c r="M231" s="756"/>
      <c r="N231" s="756"/>
      <c r="O231" s="782"/>
      <c r="P231" s="762" t="s">
        <v>80</v>
      </c>
      <c r="Q231" s="763"/>
      <c r="R231" s="763"/>
      <c r="S231" s="763"/>
      <c r="T231" s="763"/>
      <c r="U231" s="763"/>
      <c r="V231" s="764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90" t="s">
        <v>391</v>
      </c>
      <c r="B232" s="756"/>
      <c r="C232" s="756"/>
      <c r="D232" s="756"/>
      <c r="E232" s="756"/>
      <c r="F232" s="756"/>
      <c r="G232" s="756"/>
      <c r="H232" s="756"/>
      <c r="I232" s="756"/>
      <c r="J232" s="756"/>
      <c r="K232" s="756"/>
      <c r="L232" s="756"/>
      <c r="M232" s="756"/>
      <c r="N232" s="756"/>
      <c r="O232" s="756"/>
      <c r="P232" s="756"/>
      <c r="Q232" s="756"/>
      <c r="R232" s="756"/>
      <c r="S232" s="756"/>
      <c r="T232" s="756"/>
      <c r="U232" s="756"/>
      <c r="V232" s="756"/>
      <c r="W232" s="756"/>
      <c r="X232" s="756"/>
      <c r="Y232" s="756"/>
      <c r="Z232" s="756"/>
      <c r="AA232" s="746"/>
      <c r="AB232" s="746"/>
      <c r="AC232" s="746"/>
    </row>
    <row r="233" spans="1:68" ht="14.25" hidden="1" customHeight="1" x14ac:dyDescent="0.25">
      <c r="A233" s="755" t="s">
        <v>90</v>
      </c>
      <c r="B233" s="756"/>
      <c r="C233" s="756"/>
      <c r="D233" s="756"/>
      <c r="E233" s="756"/>
      <c r="F233" s="756"/>
      <c r="G233" s="756"/>
      <c r="H233" s="756"/>
      <c r="I233" s="756"/>
      <c r="J233" s="756"/>
      <c r="K233" s="756"/>
      <c r="L233" s="756"/>
      <c r="M233" s="756"/>
      <c r="N233" s="756"/>
      <c r="O233" s="756"/>
      <c r="P233" s="756"/>
      <c r="Q233" s="756"/>
      <c r="R233" s="756"/>
      <c r="S233" s="756"/>
      <c r="T233" s="756"/>
      <c r="U233" s="756"/>
      <c r="V233" s="756"/>
      <c r="W233" s="756"/>
      <c r="X233" s="756"/>
      <c r="Y233" s="756"/>
      <c r="Z233" s="756"/>
      <c r="AA233" s="745"/>
      <c r="AB233" s="745"/>
      <c r="AC233" s="745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0"/>
      <c r="R234" s="760"/>
      <c r="S234" s="760"/>
      <c r="T234" s="761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0"/>
      <c r="R235" s="760"/>
      <c r="S235" s="760"/>
      <c r="T235" s="761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0"/>
      <c r="R236" s="760"/>
      <c r="S236" s="760"/>
      <c r="T236" s="761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0"/>
      <c r="R237" s="760"/>
      <c r="S237" s="760"/>
      <c r="T237" s="761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0"/>
      <c r="R238" s="760"/>
      <c r="S238" s="760"/>
      <c r="T238" s="761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0"/>
      <c r="R239" s="760"/>
      <c r="S239" s="760"/>
      <c r="T239" s="761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0"/>
      <c r="R240" s="760"/>
      <c r="S240" s="760"/>
      <c r="T240" s="761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0"/>
      <c r="R241" s="760"/>
      <c r="S241" s="760"/>
      <c r="T241" s="761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81"/>
      <c r="B242" s="756"/>
      <c r="C242" s="756"/>
      <c r="D242" s="756"/>
      <c r="E242" s="756"/>
      <c r="F242" s="756"/>
      <c r="G242" s="756"/>
      <c r="H242" s="756"/>
      <c r="I242" s="756"/>
      <c r="J242" s="756"/>
      <c r="K242" s="756"/>
      <c r="L242" s="756"/>
      <c r="M242" s="756"/>
      <c r="N242" s="756"/>
      <c r="O242" s="782"/>
      <c r="P242" s="762" t="s">
        <v>80</v>
      </c>
      <c r="Q242" s="763"/>
      <c r="R242" s="763"/>
      <c r="S242" s="763"/>
      <c r="T242" s="763"/>
      <c r="U242" s="763"/>
      <c r="V242" s="764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56"/>
      <c r="B243" s="756"/>
      <c r="C243" s="756"/>
      <c r="D243" s="756"/>
      <c r="E243" s="756"/>
      <c r="F243" s="756"/>
      <c r="G243" s="756"/>
      <c r="H243" s="756"/>
      <c r="I243" s="756"/>
      <c r="J243" s="756"/>
      <c r="K243" s="756"/>
      <c r="L243" s="756"/>
      <c r="M243" s="756"/>
      <c r="N243" s="756"/>
      <c r="O243" s="782"/>
      <c r="P243" s="762" t="s">
        <v>80</v>
      </c>
      <c r="Q243" s="763"/>
      <c r="R243" s="763"/>
      <c r="S243" s="763"/>
      <c r="T243" s="763"/>
      <c r="U243" s="763"/>
      <c r="V243" s="764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90" t="s">
        <v>411</v>
      </c>
      <c r="B244" s="756"/>
      <c r="C244" s="756"/>
      <c r="D244" s="756"/>
      <c r="E244" s="756"/>
      <c r="F244" s="756"/>
      <c r="G244" s="756"/>
      <c r="H244" s="756"/>
      <c r="I244" s="756"/>
      <c r="J244" s="756"/>
      <c r="K244" s="756"/>
      <c r="L244" s="756"/>
      <c r="M244" s="756"/>
      <c r="N244" s="756"/>
      <c r="O244" s="756"/>
      <c r="P244" s="756"/>
      <c r="Q244" s="756"/>
      <c r="R244" s="756"/>
      <c r="S244" s="756"/>
      <c r="T244" s="756"/>
      <c r="U244" s="756"/>
      <c r="V244" s="756"/>
      <c r="W244" s="756"/>
      <c r="X244" s="756"/>
      <c r="Y244" s="756"/>
      <c r="Z244" s="756"/>
      <c r="AA244" s="746"/>
      <c r="AB244" s="746"/>
      <c r="AC244" s="746"/>
    </row>
    <row r="245" spans="1:68" ht="14.25" hidden="1" customHeight="1" x14ac:dyDescent="0.25">
      <c r="A245" s="755" t="s">
        <v>90</v>
      </c>
      <c r="B245" s="756"/>
      <c r="C245" s="756"/>
      <c r="D245" s="756"/>
      <c r="E245" s="756"/>
      <c r="F245" s="756"/>
      <c r="G245" s="756"/>
      <c r="H245" s="756"/>
      <c r="I245" s="756"/>
      <c r="J245" s="756"/>
      <c r="K245" s="756"/>
      <c r="L245" s="756"/>
      <c r="M245" s="756"/>
      <c r="N245" s="756"/>
      <c r="O245" s="756"/>
      <c r="P245" s="756"/>
      <c r="Q245" s="756"/>
      <c r="R245" s="756"/>
      <c r="S245" s="756"/>
      <c r="T245" s="756"/>
      <c r="U245" s="756"/>
      <c r="V245" s="756"/>
      <c r="W245" s="756"/>
      <c r="X245" s="756"/>
      <c r="Y245" s="756"/>
      <c r="Z245" s="756"/>
      <c r="AA245" s="745"/>
      <c r="AB245" s="745"/>
      <c r="AC245" s="745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0"/>
      <c r="R246" s="760"/>
      <c r="S246" s="760"/>
      <c r="T246" s="761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0"/>
      <c r="R247" s="760"/>
      <c r="S247" s="760"/>
      <c r="T247" s="761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0"/>
      <c r="R248" s="760"/>
      <c r="S248" s="760"/>
      <c r="T248" s="761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0"/>
      <c r="R249" s="760"/>
      <c r="S249" s="760"/>
      <c r="T249" s="761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0"/>
      <c r="R251" s="760"/>
      <c r="S251" s="760"/>
      <c r="T251" s="761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8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0"/>
      <c r="R252" s="760"/>
      <c r="S252" s="760"/>
      <c r="T252" s="761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0"/>
      <c r="R253" s="760"/>
      <c r="S253" s="760"/>
      <c r="T253" s="761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0"/>
      <c r="R254" s="760"/>
      <c r="S254" s="760"/>
      <c r="T254" s="761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81"/>
      <c r="B255" s="756"/>
      <c r="C255" s="756"/>
      <c r="D255" s="756"/>
      <c r="E255" s="756"/>
      <c r="F255" s="756"/>
      <c r="G255" s="756"/>
      <c r="H255" s="756"/>
      <c r="I255" s="756"/>
      <c r="J255" s="756"/>
      <c r="K255" s="756"/>
      <c r="L255" s="756"/>
      <c r="M255" s="756"/>
      <c r="N255" s="756"/>
      <c r="O255" s="782"/>
      <c r="P255" s="762" t="s">
        <v>80</v>
      </c>
      <c r="Q255" s="763"/>
      <c r="R255" s="763"/>
      <c r="S255" s="763"/>
      <c r="T255" s="763"/>
      <c r="U255" s="763"/>
      <c r="V255" s="764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56"/>
      <c r="B256" s="756"/>
      <c r="C256" s="756"/>
      <c r="D256" s="756"/>
      <c r="E256" s="756"/>
      <c r="F256" s="756"/>
      <c r="G256" s="756"/>
      <c r="H256" s="756"/>
      <c r="I256" s="756"/>
      <c r="J256" s="756"/>
      <c r="K256" s="756"/>
      <c r="L256" s="756"/>
      <c r="M256" s="756"/>
      <c r="N256" s="756"/>
      <c r="O256" s="782"/>
      <c r="P256" s="762" t="s">
        <v>80</v>
      </c>
      <c r="Q256" s="763"/>
      <c r="R256" s="763"/>
      <c r="S256" s="763"/>
      <c r="T256" s="763"/>
      <c r="U256" s="763"/>
      <c r="V256" s="764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5" t="s">
        <v>142</v>
      </c>
      <c r="B257" s="756"/>
      <c r="C257" s="756"/>
      <c r="D257" s="756"/>
      <c r="E257" s="756"/>
      <c r="F257" s="756"/>
      <c r="G257" s="756"/>
      <c r="H257" s="756"/>
      <c r="I257" s="756"/>
      <c r="J257" s="756"/>
      <c r="K257" s="756"/>
      <c r="L257" s="756"/>
      <c r="M257" s="756"/>
      <c r="N257" s="756"/>
      <c r="O257" s="756"/>
      <c r="P257" s="756"/>
      <c r="Q257" s="756"/>
      <c r="R257" s="756"/>
      <c r="S257" s="756"/>
      <c r="T257" s="756"/>
      <c r="U257" s="756"/>
      <c r="V257" s="756"/>
      <c r="W257" s="756"/>
      <c r="X257" s="756"/>
      <c r="Y257" s="756"/>
      <c r="Z257" s="756"/>
      <c r="AA257" s="745"/>
      <c r="AB257" s="745"/>
      <c r="AC257" s="745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5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0"/>
      <c r="R258" s="760"/>
      <c r="S258" s="760"/>
      <c r="T258" s="761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81"/>
      <c r="B259" s="756"/>
      <c r="C259" s="756"/>
      <c r="D259" s="756"/>
      <c r="E259" s="756"/>
      <c r="F259" s="756"/>
      <c r="G259" s="756"/>
      <c r="H259" s="756"/>
      <c r="I259" s="756"/>
      <c r="J259" s="756"/>
      <c r="K259" s="756"/>
      <c r="L259" s="756"/>
      <c r="M259" s="756"/>
      <c r="N259" s="756"/>
      <c r="O259" s="782"/>
      <c r="P259" s="762" t="s">
        <v>80</v>
      </c>
      <c r="Q259" s="763"/>
      <c r="R259" s="763"/>
      <c r="S259" s="763"/>
      <c r="T259" s="763"/>
      <c r="U259" s="763"/>
      <c r="V259" s="764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56"/>
      <c r="B260" s="756"/>
      <c r="C260" s="756"/>
      <c r="D260" s="756"/>
      <c r="E260" s="756"/>
      <c r="F260" s="756"/>
      <c r="G260" s="756"/>
      <c r="H260" s="756"/>
      <c r="I260" s="756"/>
      <c r="J260" s="756"/>
      <c r="K260" s="756"/>
      <c r="L260" s="756"/>
      <c r="M260" s="756"/>
      <c r="N260" s="756"/>
      <c r="O260" s="782"/>
      <c r="P260" s="762" t="s">
        <v>80</v>
      </c>
      <c r="Q260" s="763"/>
      <c r="R260" s="763"/>
      <c r="S260" s="763"/>
      <c r="T260" s="763"/>
      <c r="U260" s="763"/>
      <c r="V260" s="764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90" t="s">
        <v>436</v>
      </c>
      <c r="B261" s="756"/>
      <c r="C261" s="756"/>
      <c r="D261" s="756"/>
      <c r="E261" s="756"/>
      <c r="F261" s="756"/>
      <c r="G261" s="756"/>
      <c r="H261" s="756"/>
      <c r="I261" s="756"/>
      <c r="J261" s="756"/>
      <c r="K261" s="756"/>
      <c r="L261" s="756"/>
      <c r="M261" s="756"/>
      <c r="N261" s="756"/>
      <c r="O261" s="756"/>
      <c r="P261" s="756"/>
      <c r="Q261" s="756"/>
      <c r="R261" s="756"/>
      <c r="S261" s="756"/>
      <c r="T261" s="756"/>
      <c r="U261" s="756"/>
      <c r="V261" s="756"/>
      <c r="W261" s="756"/>
      <c r="X261" s="756"/>
      <c r="Y261" s="756"/>
      <c r="Z261" s="756"/>
      <c r="AA261" s="746"/>
      <c r="AB261" s="746"/>
      <c r="AC261" s="746"/>
    </row>
    <row r="262" spans="1:68" ht="14.25" hidden="1" customHeight="1" x14ac:dyDescent="0.25">
      <c r="A262" s="755" t="s">
        <v>90</v>
      </c>
      <c r="B262" s="756"/>
      <c r="C262" s="756"/>
      <c r="D262" s="756"/>
      <c r="E262" s="756"/>
      <c r="F262" s="756"/>
      <c r="G262" s="756"/>
      <c r="H262" s="756"/>
      <c r="I262" s="756"/>
      <c r="J262" s="756"/>
      <c r="K262" s="756"/>
      <c r="L262" s="756"/>
      <c r="M262" s="756"/>
      <c r="N262" s="756"/>
      <c r="O262" s="756"/>
      <c r="P262" s="756"/>
      <c r="Q262" s="756"/>
      <c r="R262" s="756"/>
      <c r="S262" s="756"/>
      <c r="T262" s="756"/>
      <c r="U262" s="756"/>
      <c r="V262" s="756"/>
      <c r="W262" s="756"/>
      <c r="X262" s="756"/>
      <c r="Y262" s="756"/>
      <c r="Z262" s="756"/>
      <c r="AA262" s="745"/>
      <c r="AB262" s="745"/>
      <c r="AC262" s="745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77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0"/>
      <c r="R266" s="760"/>
      <c r="S266" s="760"/>
      <c r="T266" s="761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0"/>
      <c r="R267" s="760"/>
      <c r="S267" s="760"/>
      <c r="T267" s="761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9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0"/>
      <c r="R268" s="760"/>
      <c r="S268" s="760"/>
      <c r="T268" s="761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0"/>
      <c r="R269" s="760"/>
      <c r="S269" s="760"/>
      <c r="T269" s="761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1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0"/>
      <c r="R270" s="760"/>
      <c r="S270" s="760"/>
      <c r="T270" s="761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7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0"/>
      <c r="R271" s="760"/>
      <c r="S271" s="760"/>
      <c r="T271" s="761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81"/>
      <c r="B272" s="756"/>
      <c r="C272" s="756"/>
      <c r="D272" s="756"/>
      <c r="E272" s="756"/>
      <c r="F272" s="756"/>
      <c r="G272" s="756"/>
      <c r="H272" s="756"/>
      <c r="I272" s="756"/>
      <c r="J272" s="756"/>
      <c r="K272" s="756"/>
      <c r="L272" s="756"/>
      <c r="M272" s="756"/>
      <c r="N272" s="756"/>
      <c r="O272" s="782"/>
      <c r="P272" s="762" t="s">
        <v>80</v>
      </c>
      <c r="Q272" s="763"/>
      <c r="R272" s="763"/>
      <c r="S272" s="763"/>
      <c r="T272" s="763"/>
      <c r="U272" s="763"/>
      <c r="V272" s="764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56"/>
      <c r="B273" s="756"/>
      <c r="C273" s="756"/>
      <c r="D273" s="756"/>
      <c r="E273" s="756"/>
      <c r="F273" s="756"/>
      <c r="G273" s="756"/>
      <c r="H273" s="756"/>
      <c r="I273" s="756"/>
      <c r="J273" s="756"/>
      <c r="K273" s="756"/>
      <c r="L273" s="756"/>
      <c r="M273" s="756"/>
      <c r="N273" s="756"/>
      <c r="O273" s="782"/>
      <c r="P273" s="762" t="s">
        <v>80</v>
      </c>
      <c r="Q273" s="763"/>
      <c r="R273" s="763"/>
      <c r="S273" s="763"/>
      <c r="T273" s="763"/>
      <c r="U273" s="763"/>
      <c r="V273" s="764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90" t="s">
        <v>463</v>
      </c>
      <c r="B274" s="756"/>
      <c r="C274" s="756"/>
      <c r="D274" s="756"/>
      <c r="E274" s="756"/>
      <c r="F274" s="756"/>
      <c r="G274" s="756"/>
      <c r="H274" s="756"/>
      <c r="I274" s="756"/>
      <c r="J274" s="756"/>
      <c r="K274" s="756"/>
      <c r="L274" s="756"/>
      <c r="M274" s="756"/>
      <c r="N274" s="756"/>
      <c r="O274" s="756"/>
      <c r="P274" s="756"/>
      <c r="Q274" s="756"/>
      <c r="R274" s="756"/>
      <c r="S274" s="756"/>
      <c r="T274" s="756"/>
      <c r="U274" s="756"/>
      <c r="V274" s="756"/>
      <c r="W274" s="756"/>
      <c r="X274" s="756"/>
      <c r="Y274" s="756"/>
      <c r="Z274" s="756"/>
      <c r="AA274" s="746"/>
      <c r="AB274" s="746"/>
      <c r="AC274" s="746"/>
    </row>
    <row r="275" spans="1:68" ht="14.25" hidden="1" customHeight="1" x14ac:dyDescent="0.25">
      <c r="A275" s="755" t="s">
        <v>90</v>
      </c>
      <c r="B275" s="756"/>
      <c r="C275" s="756"/>
      <c r="D275" s="756"/>
      <c r="E275" s="756"/>
      <c r="F275" s="756"/>
      <c r="G275" s="756"/>
      <c r="H275" s="756"/>
      <c r="I275" s="756"/>
      <c r="J275" s="756"/>
      <c r="K275" s="756"/>
      <c r="L275" s="756"/>
      <c r="M275" s="756"/>
      <c r="N275" s="756"/>
      <c r="O275" s="756"/>
      <c r="P275" s="756"/>
      <c r="Q275" s="756"/>
      <c r="R275" s="756"/>
      <c r="S275" s="756"/>
      <c r="T275" s="756"/>
      <c r="U275" s="756"/>
      <c r="V275" s="756"/>
      <c r="W275" s="756"/>
      <c r="X275" s="756"/>
      <c r="Y275" s="756"/>
      <c r="Z275" s="756"/>
      <c r="AA275" s="745"/>
      <c r="AB275" s="745"/>
      <c r="AC275" s="745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1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0"/>
      <c r="R276" s="760"/>
      <c r="S276" s="760"/>
      <c r="T276" s="761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81"/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756"/>
      <c r="N277" s="756"/>
      <c r="O277" s="782"/>
      <c r="P277" s="762" t="s">
        <v>80</v>
      </c>
      <c r="Q277" s="763"/>
      <c r="R277" s="763"/>
      <c r="S277" s="763"/>
      <c r="T277" s="763"/>
      <c r="U277" s="763"/>
      <c r="V277" s="764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56"/>
      <c r="B278" s="756"/>
      <c r="C278" s="756"/>
      <c r="D278" s="756"/>
      <c r="E278" s="756"/>
      <c r="F278" s="756"/>
      <c r="G278" s="756"/>
      <c r="H278" s="756"/>
      <c r="I278" s="756"/>
      <c r="J278" s="756"/>
      <c r="K278" s="756"/>
      <c r="L278" s="756"/>
      <c r="M278" s="756"/>
      <c r="N278" s="756"/>
      <c r="O278" s="782"/>
      <c r="P278" s="762" t="s">
        <v>80</v>
      </c>
      <c r="Q278" s="763"/>
      <c r="R278" s="763"/>
      <c r="S278" s="763"/>
      <c r="T278" s="763"/>
      <c r="U278" s="763"/>
      <c r="V278" s="764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90" t="s">
        <v>466</v>
      </c>
      <c r="B279" s="756"/>
      <c r="C279" s="756"/>
      <c r="D279" s="756"/>
      <c r="E279" s="756"/>
      <c r="F279" s="756"/>
      <c r="G279" s="756"/>
      <c r="H279" s="756"/>
      <c r="I279" s="756"/>
      <c r="J279" s="756"/>
      <c r="K279" s="756"/>
      <c r="L279" s="756"/>
      <c r="M279" s="756"/>
      <c r="N279" s="756"/>
      <c r="O279" s="756"/>
      <c r="P279" s="756"/>
      <c r="Q279" s="756"/>
      <c r="R279" s="756"/>
      <c r="S279" s="756"/>
      <c r="T279" s="756"/>
      <c r="U279" s="756"/>
      <c r="V279" s="756"/>
      <c r="W279" s="756"/>
      <c r="X279" s="756"/>
      <c r="Y279" s="756"/>
      <c r="Z279" s="756"/>
      <c r="AA279" s="746"/>
      <c r="AB279" s="746"/>
      <c r="AC279" s="746"/>
    </row>
    <row r="280" spans="1:68" ht="14.25" hidden="1" customHeight="1" x14ac:dyDescent="0.25">
      <c r="A280" s="755" t="s">
        <v>90</v>
      </c>
      <c r="B280" s="756"/>
      <c r="C280" s="756"/>
      <c r="D280" s="756"/>
      <c r="E280" s="756"/>
      <c r="F280" s="756"/>
      <c r="G280" s="756"/>
      <c r="H280" s="756"/>
      <c r="I280" s="756"/>
      <c r="J280" s="756"/>
      <c r="K280" s="756"/>
      <c r="L280" s="756"/>
      <c r="M280" s="756"/>
      <c r="N280" s="756"/>
      <c r="O280" s="756"/>
      <c r="P280" s="756"/>
      <c r="Q280" s="756"/>
      <c r="R280" s="756"/>
      <c r="S280" s="756"/>
      <c r="T280" s="756"/>
      <c r="U280" s="756"/>
      <c r="V280" s="756"/>
      <c r="W280" s="756"/>
      <c r="X280" s="756"/>
      <c r="Y280" s="756"/>
      <c r="Z280" s="756"/>
      <c r="AA280" s="745"/>
      <c r="AB280" s="745"/>
      <c r="AC280" s="745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0"/>
      <c r="R281" s="760"/>
      <c r="S281" s="760"/>
      <c r="T281" s="761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0"/>
      <c r="R282" s="760"/>
      <c r="S282" s="760"/>
      <c r="T282" s="761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0"/>
      <c r="R283" s="760"/>
      <c r="S283" s="760"/>
      <c r="T283" s="761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81"/>
      <c r="B284" s="756"/>
      <c r="C284" s="756"/>
      <c r="D284" s="756"/>
      <c r="E284" s="756"/>
      <c r="F284" s="756"/>
      <c r="G284" s="756"/>
      <c r="H284" s="756"/>
      <c r="I284" s="756"/>
      <c r="J284" s="756"/>
      <c r="K284" s="756"/>
      <c r="L284" s="756"/>
      <c r="M284" s="756"/>
      <c r="N284" s="756"/>
      <c r="O284" s="782"/>
      <c r="P284" s="762" t="s">
        <v>80</v>
      </c>
      <c r="Q284" s="763"/>
      <c r="R284" s="763"/>
      <c r="S284" s="763"/>
      <c r="T284" s="763"/>
      <c r="U284" s="763"/>
      <c r="V284" s="764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56"/>
      <c r="B285" s="756"/>
      <c r="C285" s="756"/>
      <c r="D285" s="756"/>
      <c r="E285" s="756"/>
      <c r="F285" s="756"/>
      <c r="G285" s="756"/>
      <c r="H285" s="756"/>
      <c r="I285" s="756"/>
      <c r="J285" s="756"/>
      <c r="K285" s="756"/>
      <c r="L285" s="756"/>
      <c r="M285" s="756"/>
      <c r="N285" s="756"/>
      <c r="O285" s="782"/>
      <c r="P285" s="762" t="s">
        <v>80</v>
      </c>
      <c r="Q285" s="763"/>
      <c r="R285" s="763"/>
      <c r="S285" s="763"/>
      <c r="T285" s="763"/>
      <c r="U285" s="763"/>
      <c r="V285" s="764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90" t="s">
        <v>475</v>
      </c>
      <c r="B286" s="756"/>
      <c r="C286" s="756"/>
      <c r="D286" s="756"/>
      <c r="E286" s="756"/>
      <c r="F286" s="756"/>
      <c r="G286" s="756"/>
      <c r="H286" s="756"/>
      <c r="I286" s="756"/>
      <c r="J286" s="756"/>
      <c r="K286" s="756"/>
      <c r="L286" s="756"/>
      <c r="M286" s="756"/>
      <c r="N286" s="756"/>
      <c r="O286" s="756"/>
      <c r="P286" s="756"/>
      <c r="Q286" s="756"/>
      <c r="R286" s="756"/>
      <c r="S286" s="756"/>
      <c r="T286" s="756"/>
      <c r="U286" s="756"/>
      <c r="V286" s="756"/>
      <c r="W286" s="756"/>
      <c r="X286" s="756"/>
      <c r="Y286" s="756"/>
      <c r="Z286" s="756"/>
      <c r="AA286" s="746"/>
      <c r="AB286" s="746"/>
      <c r="AC286" s="746"/>
    </row>
    <row r="287" spans="1:68" ht="14.25" hidden="1" customHeight="1" x14ac:dyDescent="0.25">
      <c r="A287" s="755" t="s">
        <v>64</v>
      </c>
      <c r="B287" s="756"/>
      <c r="C287" s="756"/>
      <c r="D287" s="756"/>
      <c r="E287" s="756"/>
      <c r="F287" s="756"/>
      <c r="G287" s="756"/>
      <c r="H287" s="756"/>
      <c r="I287" s="756"/>
      <c r="J287" s="756"/>
      <c r="K287" s="756"/>
      <c r="L287" s="756"/>
      <c r="M287" s="756"/>
      <c r="N287" s="756"/>
      <c r="O287" s="756"/>
      <c r="P287" s="756"/>
      <c r="Q287" s="756"/>
      <c r="R287" s="756"/>
      <c r="S287" s="756"/>
      <c r="T287" s="756"/>
      <c r="U287" s="756"/>
      <c r="V287" s="756"/>
      <c r="W287" s="756"/>
      <c r="X287" s="756"/>
      <c r="Y287" s="756"/>
      <c r="Z287" s="756"/>
      <c r="AA287" s="745"/>
      <c r="AB287" s="745"/>
      <c r="AC287" s="745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0"/>
      <c r="R288" s="760"/>
      <c r="S288" s="760"/>
      <c r="T288" s="761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0"/>
      <c r="R289" s="760"/>
      <c r="S289" s="760"/>
      <c r="T289" s="761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0"/>
      <c r="R290" s="760"/>
      <c r="S290" s="760"/>
      <c r="T290" s="761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0"/>
      <c r="R291" s="760"/>
      <c r="S291" s="760"/>
      <c r="T291" s="761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125</v>
      </c>
      <c r="M292" s="33" t="s">
        <v>68</v>
      </c>
      <c r="N292" s="33"/>
      <c r="O292" s="32">
        <v>45</v>
      </c>
      <c r="P292" s="11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0"/>
      <c r="R292" s="760"/>
      <c r="S292" s="760"/>
      <c r="T292" s="761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127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0"/>
      <c r="R293" s="760"/>
      <c r="S293" s="760"/>
      <c r="T293" s="761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81"/>
      <c r="B294" s="756"/>
      <c r="C294" s="756"/>
      <c r="D294" s="756"/>
      <c r="E294" s="756"/>
      <c r="F294" s="756"/>
      <c r="G294" s="756"/>
      <c r="H294" s="756"/>
      <c r="I294" s="756"/>
      <c r="J294" s="756"/>
      <c r="K294" s="756"/>
      <c r="L294" s="756"/>
      <c r="M294" s="756"/>
      <c r="N294" s="756"/>
      <c r="O294" s="782"/>
      <c r="P294" s="762" t="s">
        <v>80</v>
      </c>
      <c r="Q294" s="763"/>
      <c r="R294" s="763"/>
      <c r="S294" s="763"/>
      <c r="T294" s="763"/>
      <c r="U294" s="763"/>
      <c r="V294" s="764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56"/>
      <c r="B295" s="756"/>
      <c r="C295" s="756"/>
      <c r="D295" s="756"/>
      <c r="E295" s="756"/>
      <c r="F295" s="756"/>
      <c r="G295" s="756"/>
      <c r="H295" s="756"/>
      <c r="I295" s="756"/>
      <c r="J295" s="756"/>
      <c r="K295" s="756"/>
      <c r="L295" s="756"/>
      <c r="M295" s="756"/>
      <c r="N295" s="756"/>
      <c r="O295" s="782"/>
      <c r="P295" s="762" t="s">
        <v>80</v>
      </c>
      <c r="Q295" s="763"/>
      <c r="R295" s="763"/>
      <c r="S295" s="763"/>
      <c r="T295" s="763"/>
      <c r="U295" s="763"/>
      <c r="V295" s="764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90" t="s">
        <v>491</v>
      </c>
      <c r="B296" s="756"/>
      <c r="C296" s="756"/>
      <c r="D296" s="756"/>
      <c r="E296" s="756"/>
      <c r="F296" s="756"/>
      <c r="G296" s="756"/>
      <c r="H296" s="756"/>
      <c r="I296" s="756"/>
      <c r="J296" s="756"/>
      <c r="K296" s="756"/>
      <c r="L296" s="756"/>
      <c r="M296" s="756"/>
      <c r="N296" s="756"/>
      <c r="O296" s="756"/>
      <c r="P296" s="756"/>
      <c r="Q296" s="756"/>
      <c r="R296" s="756"/>
      <c r="S296" s="756"/>
      <c r="T296" s="756"/>
      <c r="U296" s="756"/>
      <c r="V296" s="756"/>
      <c r="W296" s="756"/>
      <c r="X296" s="756"/>
      <c r="Y296" s="756"/>
      <c r="Z296" s="756"/>
      <c r="AA296" s="746"/>
      <c r="AB296" s="746"/>
      <c r="AC296" s="746"/>
    </row>
    <row r="297" spans="1:68" ht="14.25" hidden="1" customHeight="1" x14ac:dyDescent="0.25">
      <c r="A297" s="755" t="s">
        <v>90</v>
      </c>
      <c r="B297" s="756"/>
      <c r="C297" s="756"/>
      <c r="D297" s="756"/>
      <c r="E297" s="756"/>
      <c r="F297" s="756"/>
      <c r="G297" s="756"/>
      <c r="H297" s="756"/>
      <c r="I297" s="756"/>
      <c r="J297" s="756"/>
      <c r="K297" s="756"/>
      <c r="L297" s="756"/>
      <c r="M297" s="756"/>
      <c r="N297" s="756"/>
      <c r="O297" s="756"/>
      <c r="P297" s="756"/>
      <c r="Q297" s="756"/>
      <c r="R297" s="756"/>
      <c r="S297" s="756"/>
      <c r="T297" s="756"/>
      <c r="U297" s="756"/>
      <c r="V297" s="756"/>
      <c r="W297" s="756"/>
      <c r="X297" s="756"/>
      <c r="Y297" s="756"/>
      <c r="Z297" s="756"/>
      <c r="AA297" s="745"/>
      <c r="AB297" s="745"/>
      <c r="AC297" s="745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0"/>
      <c r="R298" s="760"/>
      <c r="S298" s="760"/>
      <c r="T298" s="761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81"/>
      <c r="B299" s="756"/>
      <c r="C299" s="756"/>
      <c r="D299" s="756"/>
      <c r="E299" s="756"/>
      <c r="F299" s="756"/>
      <c r="G299" s="756"/>
      <c r="H299" s="756"/>
      <c r="I299" s="756"/>
      <c r="J299" s="756"/>
      <c r="K299" s="756"/>
      <c r="L299" s="756"/>
      <c r="M299" s="756"/>
      <c r="N299" s="756"/>
      <c r="O299" s="782"/>
      <c r="P299" s="762" t="s">
        <v>80</v>
      </c>
      <c r="Q299" s="763"/>
      <c r="R299" s="763"/>
      <c r="S299" s="763"/>
      <c r="T299" s="763"/>
      <c r="U299" s="763"/>
      <c r="V299" s="764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56"/>
      <c r="B300" s="756"/>
      <c r="C300" s="756"/>
      <c r="D300" s="756"/>
      <c r="E300" s="756"/>
      <c r="F300" s="756"/>
      <c r="G300" s="756"/>
      <c r="H300" s="756"/>
      <c r="I300" s="756"/>
      <c r="J300" s="756"/>
      <c r="K300" s="756"/>
      <c r="L300" s="756"/>
      <c r="M300" s="756"/>
      <c r="N300" s="756"/>
      <c r="O300" s="782"/>
      <c r="P300" s="762" t="s">
        <v>80</v>
      </c>
      <c r="Q300" s="763"/>
      <c r="R300" s="763"/>
      <c r="S300" s="763"/>
      <c r="T300" s="763"/>
      <c r="U300" s="763"/>
      <c r="V300" s="764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5" t="s">
        <v>153</v>
      </c>
      <c r="B301" s="756"/>
      <c r="C301" s="756"/>
      <c r="D301" s="756"/>
      <c r="E301" s="756"/>
      <c r="F301" s="756"/>
      <c r="G301" s="756"/>
      <c r="H301" s="756"/>
      <c r="I301" s="756"/>
      <c r="J301" s="756"/>
      <c r="K301" s="756"/>
      <c r="L301" s="756"/>
      <c r="M301" s="756"/>
      <c r="N301" s="756"/>
      <c r="O301" s="756"/>
      <c r="P301" s="756"/>
      <c r="Q301" s="756"/>
      <c r="R301" s="756"/>
      <c r="S301" s="756"/>
      <c r="T301" s="756"/>
      <c r="U301" s="756"/>
      <c r="V301" s="756"/>
      <c r="W301" s="756"/>
      <c r="X301" s="756"/>
      <c r="Y301" s="756"/>
      <c r="Z301" s="756"/>
      <c r="AA301" s="745"/>
      <c r="AB301" s="745"/>
      <c r="AC301" s="745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0"/>
      <c r="R302" s="760"/>
      <c r="S302" s="760"/>
      <c r="T302" s="761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81"/>
      <c r="B303" s="756"/>
      <c r="C303" s="756"/>
      <c r="D303" s="756"/>
      <c r="E303" s="756"/>
      <c r="F303" s="756"/>
      <c r="G303" s="756"/>
      <c r="H303" s="756"/>
      <c r="I303" s="756"/>
      <c r="J303" s="756"/>
      <c r="K303" s="756"/>
      <c r="L303" s="756"/>
      <c r="M303" s="756"/>
      <c r="N303" s="756"/>
      <c r="O303" s="782"/>
      <c r="P303" s="762" t="s">
        <v>80</v>
      </c>
      <c r="Q303" s="763"/>
      <c r="R303" s="763"/>
      <c r="S303" s="763"/>
      <c r="T303" s="763"/>
      <c r="U303" s="763"/>
      <c r="V303" s="764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56"/>
      <c r="B304" s="756"/>
      <c r="C304" s="756"/>
      <c r="D304" s="756"/>
      <c r="E304" s="756"/>
      <c r="F304" s="756"/>
      <c r="G304" s="756"/>
      <c r="H304" s="756"/>
      <c r="I304" s="756"/>
      <c r="J304" s="756"/>
      <c r="K304" s="756"/>
      <c r="L304" s="756"/>
      <c r="M304" s="756"/>
      <c r="N304" s="756"/>
      <c r="O304" s="782"/>
      <c r="P304" s="762" t="s">
        <v>80</v>
      </c>
      <c r="Q304" s="763"/>
      <c r="R304" s="763"/>
      <c r="S304" s="763"/>
      <c r="T304" s="763"/>
      <c r="U304" s="763"/>
      <c r="V304" s="764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5" t="s">
        <v>64</v>
      </c>
      <c r="B305" s="756"/>
      <c r="C305" s="756"/>
      <c r="D305" s="756"/>
      <c r="E305" s="756"/>
      <c r="F305" s="756"/>
      <c r="G305" s="756"/>
      <c r="H305" s="756"/>
      <c r="I305" s="756"/>
      <c r="J305" s="756"/>
      <c r="K305" s="756"/>
      <c r="L305" s="756"/>
      <c r="M305" s="756"/>
      <c r="N305" s="756"/>
      <c r="O305" s="756"/>
      <c r="P305" s="756"/>
      <c r="Q305" s="756"/>
      <c r="R305" s="756"/>
      <c r="S305" s="756"/>
      <c r="T305" s="756"/>
      <c r="U305" s="756"/>
      <c r="V305" s="756"/>
      <c r="W305" s="756"/>
      <c r="X305" s="756"/>
      <c r="Y305" s="756"/>
      <c r="Z305" s="756"/>
      <c r="AA305" s="745"/>
      <c r="AB305" s="745"/>
      <c r="AC305" s="745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0"/>
      <c r="R306" s="760"/>
      <c r="S306" s="760"/>
      <c r="T306" s="761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0"/>
      <c r="R307" s="760"/>
      <c r="S307" s="760"/>
      <c r="T307" s="761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81"/>
      <c r="B308" s="756"/>
      <c r="C308" s="756"/>
      <c r="D308" s="756"/>
      <c r="E308" s="756"/>
      <c r="F308" s="756"/>
      <c r="G308" s="756"/>
      <c r="H308" s="756"/>
      <c r="I308" s="756"/>
      <c r="J308" s="756"/>
      <c r="K308" s="756"/>
      <c r="L308" s="756"/>
      <c r="M308" s="756"/>
      <c r="N308" s="756"/>
      <c r="O308" s="782"/>
      <c r="P308" s="762" t="s">
        <v>80</v>
      </c>
      <c r="Q308" s="763"/>
      <c r="R308" s="763"/>
      <c r="S308" s="763"/>
      <c r="T308" s="763"/>
      <c r="U308" s="763"/>
      <c r="V308" s="764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56"/>
      <c r="B309" s="756"/>
      <c r="C309" s="756"/>
      <c r="D309" s="756"/>
      <c r="E309" s="756"/>
      <c r="F309" s="756"/>
      <c r="G309" s="756"/>
      <c r="H309" s="756"/>
      <c r="I309" s="756"/>
      <c r="J309" s="756"/>
      <c r="K309" s="756"/>
      <c r="L309" s="756"/>
      <c r="M309" s="756"/>
      <c r="N309" s="756"/>
      <c r="O309" s="782"/>
      <c r="P309" s="762" t="s">
        <v>80</v>
      </c>
      <c r="Q309" s="763"/>
      <c r="R309" s="763"/>
      <c r="S309" s="763"/>
      <c r="T309" s="763"/>
      <c r="U309" s="763"/>
      <c r="V309" s="764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90" t="s">
        <v>504</v>
      </c>
      <c r="B310" s="756"/>
      <c r="C310" s="756"/>
      <c r="D310" s="756"/>
      <c r="E310" s="756"/>
      <c r="F310" s="756"/>
      <c r="G310" s="756"/>
      <c r="H310" s="756"/>
      <c r="I310" s="756"/>
      <c r="J310" s="756"/>
      <c r="K310" s="756"/>
      <c r="L310" s="756"/>
      <c r="M310" s="756"/>
      <c r="N310" s="756"/>
      <c r="O310" s="756"/>
      <c r="P310" s="756"/>
      <c r="Q310" s="756"/>
      <c r="R310" s="756"/>
      <c r="S310" s="756"/>
      <c r="T310" s="756"/>
      <c r="U310" s="756"/>
      <c r="V310" s="756"/>
      <c r="W310" s="756"/>
      <c r="X310" s="756"/>
      <c r="Y310" s="756"/>
      <c r="Z310" s="756"/>
      <c r="AA310" s="746"/>
      <c r="AB310" s="746"/>
      <c r="AC310" s="746"/>
    </row>
    <row r="311" spans="1:68" ht="14.25" hidden="1" customHeight="1" x14ac:dyDescent="0.25">
      <c r="A311" s="755" t="s">
        <v>90</v>
      </c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6"/>
      <c r="P311" s="756"/>
      <c r="Q311" s="756"/>
      <c r="R311" s="756"/>
      <c r="S311" s="756"/>
      <c r="T311" s="756"/>
      <c r="U311" s="756"/>
      <c r="V311" s="756"/>
      <c r="W311" s="756"/>
      <c r="X311" s="756"/>
      <c r="Y311" s="756"/>
      <c r="Z311" s="756"/>
      <c r="AA311" s="745"/>
      <c r="AB311" s="745"/>
      <c r="AC311" s="745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9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0"/>
      <c r="R312" s="760"/>
      <c r="S312" s="760"/>
      <c r="T312" s="761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81"/>
      <c r="B313" s="756"/>
      <c r="C313" s="756"/>
      <c r="D313" s="756"/>
      <c r="E313" s="756"/>
      <c r="F313" s="756"/>
      <c r="G313" s="756"/>
      <c r="H313" s="756"/>
      <c r="I313" s="756"/>
      <c r="J313" s="756"/>
      <c r="K313" s="756"/>
      <c r="L313" s="756"/>
      <c r="M313" s="756"/>
      <c r="N313" s="756"/>
      <c r="O313" s="782"/>
      <c r="P313" s="762" t="s">
        <v>80</v>
      </c>
      <c r="Q313" s="763"/>
      <c r="R313" s="763"/>
      <c r="S313" s="763"/>
      <c r="T313" s="763"/>
      <c r="U313" s="763"/>
      <c r="V313" s="764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56"/>
      <c r="B314" s="756"/>
      <c r="C314" s="756"/>
      <c r="D314" s="756"/>
      <c r="E314" s="756"/>
      <c r="F314" s="756"/>
      <c r="G314" s="756"/>
      <c r="H314" s="756"/>
      <c r="I314" s="756"/>
      <c r="J314" s="756"/>
      <c r="K314" s="756"/>
      <c r="L314" s="756"/>
      <c r="M314" s="756"/>
      <c r="N314" s="756"/>
      <c r="O314" s="782"/>
      <c r="P314" s="762" t="s">
        <v>80</v>
      </c>
      <c r="Q314" s="763"/>
      <c r="R314" s="763"/>
      <c r="S314" s="763"/>
      <c r="T314" s="763"/>
      <c r="U314" s="763"/>
      <c r="V314" s="764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5" t="s">
        <v>153</v>
      </c>
      <c r="B315" s="756"/>
      <c r="C315" s="756"/>
      <c r="D315" s="756"/>
      <c r="E315" s="756"/>
      <c r="F315" s="756"/>
      <c r="G315" s="756"/>
      <c r="H315" s="756"/>
      <c r="I315" s="756"/>
      <c r="J315" s="756"/>
      <c r="K315" s="756"/>
      <c r="L315" s="756"/>
      <c r="M315" s="756"/>
      <c r="N315" s="756"/>
      <c r="O315" s="756"/>
      <c r="P315" s="756"/>
      <c r="Q315" s="756"/>
      <c r="R315" s="756"/>
      <c r="S315" s="756"/>
      <c r="T315" s="756"/>
      <c r="U315" s="756"/>
      <c r="V315" s="756"/>
      <c r="W315" s="756"/>
      <c r="X315" s="756"/>
      <c r="Y315" s="756"/>
      <c r="Z315" s="756"/>
      <c r="AA315" s="745"/>
      <c r="AB315" s="745"/>
      <c r="AC315" s="745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6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0"/>
      <c r="R316" s="760"/>
      <c r="S316" s="760"/>
      <c r="T316" s="761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81"/>
      <c r="B317" s="756"/>
      <c r="C317" s="756"/>
      <c r="D317" s="756"/>
      <c r="E317" s="756"/>
      <c r="F317" s="756"/>
      <c r="G317" s="756"/>
      <c r="H317" s="756"/>
      <c r="I317" s="756"/>
      <c r="J317" s="756"/>
      <c r="K317" s="756"/>
      <c r="L317" s="756"/>
      <c r="M317" s="756"/>
      <c r="N317" s="756"/>
      <c r="O317" s="782"/>
      <c r="P317" s="762" t="s">
        <v>80</v>
      </c>
      <c r="Q317" s="763"/>
      <c r="R317" s="763"/>
      <c r="S317" s="763"/>
      <c r="T317" s="763"/>
      <c r="U317" s="763"/>
      <c r="V317" s="764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56"/>
      <c r="B318" s="756"/>
      <c r="C318" s="756"/>
      <c r="D318" s="756"/>
      <c r="E318" s="756"/>
      <c r="F318" s="756"/>
      <c r="G318" s="756"/>
      <c r="H318" s="756"/>
      <c r="I318" s="756"/>
      <c r="J318" s="756"/>
      <c r="K318" s="756"/>
      <c r="L318" s="756"/>
      <c r="M318" s="756"/>
      <c r="N318" s="756"/>
      <c r="O318" s="782"/>
      <c r="P318" s="762" t="s">
        <v>80</v>
      </c>
      <c r="Q318" s="763"/>
      <c r="R318" s="763"/>
      <c r="S318" s="763"/>
      <c r="T318" s="763"/>
      <c r="U318" s="763"/>
      <c r="V318" s="764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5" t="s">
        <v>64</v>
      </c>
      <c r="B319" s="756"/>
      <c r="C319" s="756"/>
      <c r="D319" s="756"/>
      <c r="E319" s="756"/>
      <c r="F319" s="756"/>
      <c r="G319" s="756"/>
      <c r="H319" s="756"/>
      <c r="I319" s="756"/>
      <c r="J319" s="756"/>
      <c r="K319" s="756"/>
      <c r="L319" s="756"/>
      <c r="M319" s="756"/>
      <c r="N319" s="756"/>
      <c r="O319" s="756"/>
      <c r="P319" s="756"/>
      <c r="Q319" s="756"/>
      <c r="R319" s="756"/>
      <c r="S319" s="756"/>
      <c r="T319" s="756"/>
      <c r="U319" s="756"/>
      <c r="V319" s="756"/>
      <c r="W319" s="756"/>
      <c r="X319" s="756"/>
      <c r="Y319" s="756"/>
      <c r="Z319" s="756"/>
      <c r="AA319" s="745"/>
      <c r="AB319" s="745"/>
      <c r="AC319" s="745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0"/>
      <c r="R320" s="760"/>
      <c r="S320" s="760"/>
      <c r="T320" s="761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0"/>
      <c r="R321" s="760"/>
      <c r="S321" s="760"/>
      <c r="T321" s="761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1"/>
      <c r="B322" s="756"/>
      <c r="C322" s="756"/>
      <c r="D322" s="756"/>
      <c r="E322" s="756"/>
      <c r="F322" s="756"/>
      <c r="G322" s="756"/>
      <c r="H322" s="756"/>
      <c r="I322" s="756"/>
      <c r="J322" s="756"/>
      <c r="K322" s="756"/>
      <c r="L322" s="756"/>
      <c r="M322" s="756"/>
      <c r="N322" s="756"/>
      <c r="O322" s="782"/>
      <c r="P322" s="762" t="s">
        <v>80</v>
      </c>
      <c r="Q322" s="763"/>
      <c r="R322" s="763"/>
      <c r="S322" s="763"/>
      <c r="T322" s="763"/>
      <c r="U322" s="763"/>
      <c r="V322" s="764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56"/>
      <c r="B323" s="756"/>
      <c r="C323" s="756"/>
      <c r="D323" s="756"/>
      <c r="E323" s="756"/>
      <c r="F323" s="756"/>
      <c r="G323" s="756"/>
      <c r="H323" s="756"/>
      <c r="I323" s="756"/>
      <c r="J323" s="756"/>
      <c r="K323" s="756"/>
      <c r="L323" s="756"/>
      <c r="M323" s="756"/>
      <c r="N323" s="756"/>
      <c r="O323" s="782"/>
      <c r="P323" s="762" t="s">
        <v>80</v>
      </c>
      <c r="Q323" s="763"/>
      <c r="R323" s="763"/>
      <c r="S323" s="763"/>
      <c r="T323" s="763"/>
      <c r="U323" s="763"/>
      <c r="V323" s="764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90" t="s">
        <v>517</v>
      </c>
      <c r="B324" s="756"/>
      <c r="C324" s="756"/>
      <c r="D324" s="756"/>
      <c r="E324" s="756"/>
      <c r="F324" s="756"/>
      <c r="G324" s="756"/>
      <c r="H324" s="756"/>
      <c r="I324" s="756"/>
      <c r="J324" s="756"/>
      <c r="K324" s="756"/>
      <c r="L324" s="756"/>
      <c r="M324" s="756"/>
      <c r="N324" s="756"/>
      <c r="O324" s="756"/>
      <c r="P324" s="756"/>
      <c r="Q324" s="756"/>
      <c r="R324" s="756"/>
      <c r="S324" s="756"/>
      <c r="T324" s="756"/>
      <c r="U324" s="756"/>
      <c r="V324" s="756"/>
      <c r="W324" s="756"/>
      <c r="X324" s="756"/>
      <c r="Y324" s="756"/>
      <c r="Z324" s="756"/>
      <c r="AA324" s="746"/>
      <c r="AB324" s="746"/>
      <c r="AC324" s="746"/>
    </row>
    <row r="325" spans="1:68" ht="14.25" hidden="1" customHeight="1" x14ac:dyDescent="0.25">
      <c r="A325" s="755" t="s">
        <v>90</v>
      </c>
      <c r="B325" s="756"/>
      <c r="C325" s="756"/>
      <c r="D325" s="756"/>
      <c r="E325" s="756"/>
      <c r="F325" s="756"/>
      <c r="G325" s="756"/>
      <c r="H325" s="756"/>
      <c r="I325" s="756"/>
      <c r="J325" s="756"/>
      <c r="K325" s="756"/>
      <c r="L325" s="756"/>
      <c r="M325" s="756"/>
      <c r="N325" s="756"/>
      <c r="O325" s="756"/>
      <c r="P325" s="756"/>
      <c r="Q325" s="756"/>
      <c r="R325" s="756"/>
      <c r="S325" s="756"/>
      <c r="T325" s="756"/>
      <c r="U325" s="756"/>
      <c r="V325" s="756"/>
      <c r="W325" s="756"/>
      <c r="X325" s="756"/>
      <c r="Y325" s="756"/>
      <c r="Z325" s="756"/>
      <c r="AA325" s="745"/>
      <c r="AB325" s="745"/>
      <c r="AC325" s="745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8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0"/>
      <c r="R326" s="760"/>
      <c r="S326" s="760"/>
      <c r="T326" s="761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99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0"/>
      <c r="R327" s="760"/>
      <c r="S327" s="760"/>
      <c r="T327" s="761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1"/>
      <c r="B328" s="756"/>
      <c r="C328" s="756"/>
      <c r="D328" s="756"/>
      <c r="E328" s="756"/>
      <c r="F328" s="756"/>
      <c r="G328" s="756"/>
      <c r="H328" s="756"/>
      <c r="I328" s="756"/>
      <c r="J328" s="756"/>
      <c r="K328" s="756"/>
      <c r="L328" s="756"/>
      <c r="M328" s="756"/>
      <c r="N328" s="756"/>
      <c r="O328" s="782"/>
      <c r="P328" s="762" t="s">
        <v>80</v>
      </c>
      <c r="Q328" s="763"/>
      <c r="R328" s="763"/>
      <c r="S328" s="763"/>
      <c r="T328" s="763"/>
      <c r="U328" s="763"/>
      <c r="V328" s="764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56"/>
      <c r="B329" s="756"/>
      <c r="C329" s="756"/>
      <c r="D329" s="756"/>
      <c r="E329" s="756"/>
      <c r="F329" s="756"/>
      <c r="G329" s="756"/>
      <c r="H329" s="756"/>
      <c r="I329" s="756"/>
      <c r="J329" s="756"/>
      <c r="K329" s="756"/>
      <c r="L329" s="756"/>
      <c r="M329" s="756"/>
      <c r="N329" s="756"/>
      <c r="O329" s="782"/>
      <c r="P329" s="762" t="s">
        <v>80</v>
      </c>
      <c r="Q329" s="763"/>
      <c r="R329" s="763"/>
      <c r="S329" s="763"/>
      <c r="T329" s="763"/>
      <c r="U329" s="763"/>
      <c r="V329" s="764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5" t="s">
        <v>153</v>
      </c>
      <c r="B330" s="756"/>
      <c r="C330" s="756"/>
      <c r="D330" s="756"/>
      <c r="E330" s="756"/>
      <c r="F330" s="756"/>
      <c r="G330" s="756"/>
      <c r="H330" s="756"/>
      <c r="I330" s="756"/>
      <c r="J330" s="756"/>
      <c r="K330" s="756"/>
      <c r="L330" s="756"/>
      <c r="M330" s="756"/>
      <c r="N330" s="756"/>
      <c r="O330" s="756"/>
      <c r="P330" s="756"/>
      <c r="Q330" s="756"/>
      <c r="R330" s="756"/>
      <c r="S330" s="756"/>
      <c r="T330" s="756"/>
      <c r="U330" s="756"/>
      <c r="V330" s="756"/>
      <c r="W330" s="756"/>
      <c r="X330" s="756"/>
      <c r="Y330" s="756"/>
      <c r="Z330" s="756"/>
      <c r="AA330" s="745"/>
      <c r="AB330" s="745"/>
      <c r="AC330" s="745"/>
    </row>
    <row r="331" spans="1:68" ht="27" hidden="1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0"/>
      <c r="R331" s="760"/>
      <c r="S331" s="760"/>
      <c r="T331" s="761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0"/>
      <c r="R332" s="760"/>
      <c r="S332" s="760"/>
      <c r="T332" s="761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1"/>
      <c r="B333" s="756"/>
      <c r="C333" s="756"/>
      <c r="D333" s="756"/>
      <c r="E333" s="756"/>
      <c r="F333" s="756"/>
      <c r="G333" s="756"/>
      <c r="H333" s="756"/>
      <c r="I333" s="756"/>
      <c r="J333" s="756"/>
      <c r="K333" s="756"/>
      <c r="L333" s="756"/>
      <c r="M333" s="756"/>
      <c r="N333" s="756"/>
      <c r="O333" s="782"/>
      <c r="P333" s="762" t="s">
        <v>80</v>
      </c>
      <c r="Q333" s="763"/>
      <c r="R333" s="763"/>
      <c r="S333" s="763"/>
      <c r="T333" s="763"/>
      <c r="U333" s="763"/>
      <c r="V333" s="764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56"/>
      <c r="B334" s="756"/>
      <c r="C334" s="756"/>
      <c r="D334" s="756"/>
      <c r="E334" s="756"/>
      <c r="F334" s="756"/>
      <c r="G334" s="756"/>
      <c r="H334" s="756"/>
      <c r="I334" s="756"/>
      <c r="J334" s="756"/>
      <c r="K334" s="756"/>
      <c r="L334" s="756"/>
      <c r="M334" s="756"/>
      <c r="N334" s="756"/>
      <c r="O334" s="782"/>
      <c r="P334" s="762" t="s">
        <v>80</v>
      </c>
      <c r="Q334" s="763"/>
      <c r="R334" s="763"/>
      <c r="S334" s="763"/>
      <c r="T334" s="763"/>
      <c r="U334" s="763"/>
      <c r="V334" s="764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5" t="s">
        <v>64</v>
      </c>
      <c r="B335" s="756"/>
      <c r="C335" s="756"/>
      <c r="D335" s="756"/>
      <c r="E335" s="756"/>
      <c r="F335" s="756"/>
      <c r="G335" s="756"/>
      <c r="H335" s="756"/>
      <c r="I335" s="756"/>
      <c r="J335" s="756"/>
      <c r="K335" s="756"/>
      <c r="L335" s="756"/>
      <c r="M335" s="756"/>
      <c r="N335" s="756"/>
      <c r="O335" s="756"/>
      <c r="P335" s="756"/>
      <c r="Q335" s="756"/>
      <c r="R335" s="756"/>
      <c r="S335" s="756"/>
      <c r="T335" s="756"/>
      <c r="U335" s="756"/>
      <c r="V335" s="756"/>
      <c r="W335" s="756"/>
      <c r="X335" s="756"/>
      <c r="Y335" s="756"/>
      <c r="Z335" s="756"/>
      <c r="AA335" s="745"/>
      <c r="AB335" s="745"/>
      <c r="AC335" s="745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0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0"/>
      <c r="R336" s="760"/>
      <c r="S336" s="760"/>
      <c r="T336" s="761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1"/>
      <c r="B337" s="756"/>
      <c r="C337" s="756"/>
      <c r="D337" s="756"/>
      <c r="E337" s="756"/>
      <c r="F337" s="756"/>
      <c r="G337" s="756"/>
      <c r="H337" s="756"/>
      <c r="I337" s="756"/>
      <c r="J337" s="756"/>
      <c r="K337" s="756"/>
      <c r="L337" s="756"/>
      <c r="M337" s="756"/>
      <c r="N337" s="756"/>
      <c r="O337" s="782"/>
      <c r="P337" s="762" t="s">
        <v>80</v>
      </c>
      <c r="Q337" s="763"/>
      <c r="R337" s="763"/>
      <c r="S337" s="763"/>
      <c r="T337" s="763"/>
      <c r="U337" s="763"/>
      <c r="V337" s="764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56"/>
      <c r="B338" s="756"/>
      <c r="C338" s="756"/>
      <c r="D338" s="756"/>
      <c r="E338" s="756"/>
      <c r="F338" s="756"/>
      <c r="G338" s="756"/>
      <c r="H338" s="756"/>
      <c r="I338" s="756"/>
      <c r="J338" s="756"/>
      <c r="K338" s="756"/>
      <c r="L338" s="756"/>
      <c r="M338" s="756"/>
      <c r="N338" s="756"/>
      <c r="O338" s="782"/>
      <c r="P338" s="762" t="s">
        <v>80</v>
      </c>
      <c r="Q338" s="763"/>
      <c r="R338" s="763"/>
      <c r="S338" s="763"/>
      <c r="T338" s="763"/>
      <c r="U338" s="763"/>
      <c r="V338" s="764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90" t="s">
        <v>530</v>
      </c>
      <c r="B339" s="756"/>
      <c r="C339" s="756"/>
      <c r="D339" s="756"/>
      <c r="E339" s="756"/>
      <c r="F339" s="756"/>
      <c r="G339" s="756"/>
      <c r="H339" s="756"/>
      <c r="I339" s="756"/>
      <c r="J339" s="756"/>
      <c r="K339" s="756"/>
      <c r="L339" s="756"/>
      <c r="M339" s="756"/>
      <c r="N339" s="756"/>
      <c r="O339" s="756"/>
      <c r="P339" s="756"/>
      <c r="Q339" s="756"/>
      <c r="R339" s="756"/>
      <c r="S339" s="756"/>
      <c r="T339" s="756"/>
      <c r="U339" s="756"/>
      <c r="V339" s="756"/>
      <c r="W339" s="756"/>
      <c r="X339" s="756"/>
      <c r="Y339" s="756"/>
      <c r="Z339" s="756"/>
      <c r="AA339" s="746"/>
      <c r="AB339" s="746"/>
      <c r="AC339" s="746"/>
    </row>
    <row r="340" spans="1:68" ht="14.25" hidden="1" customHeight="1" x14ac:dyDescent="0.25">
      <c r="A340" s="755" t="s">
        <v>90</v>
      </c>
      <c r="B340" s="756"/>
      <c r="C340" s="756"/>
      <c r="D340" s="756"/>
      <c r="E340" s="756"/>
      <c r="F340" s="756"/>
      <c r="G340" s="756"/>
      <c r="H340" s="756"/>
      <c r="I340" s="756"/>
      <c r="J340" s="756"/>
      <c r="K340" s="756"/>
      <c r="L340" s="756"/>
      <c r="M340" s="756"/>
      <c r="N340" s="756"/>
      <c r="O340" s="756"/>
      <c r="P340" s="756"/>
      <c r="Q340" s="756"/>
      <c r="R340" s="756"/>
      <c r="S340" s="756"/>
      <c r="T340" s="756"/>
      <c r="U340" s="756"/>
      <c r="V340" s="756"/>
      <c r="W340" s="756"/>
      <c r="X340" s="756"/>
      <c r="Y340" s="756"/>
      <c r="Z340" s="756"/>
      <c r="AA340" s="745"/>
      <c r="AB340" s="745"/>
      <c r="AC340" s="745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5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0"/>
      <c r="R341" s="760"/>
      <c r="S341" s="760"/>
      <c r="T341" s="761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81"/>
      <c r="B342" s="756"/>
      <c r="C342" s="756"/>
      <c r="D342" s="756"/>
      <c r="E342" s="756"/>
      <c r="F342" s="756"/>
      <c r="G342" s="756"/>
      <c r="H342" s="756"/>
      <c r="I342" s="756"/>
      <c r="J342" s="756"/>
      <c r="K342" s="756"/>
      <c r="L342" s="756"/>
      <c r="M342" s="756"/>
      <c r="N342" s="756"/>
      <c r="O342" s="782"/>
      <c r="P342" s="762" t="s">
        <v>80</v>
      </c>
      <c r="Q342" s="763"/>
      <c r="R342" s="763"/>
      <c r="S342" s="763"/>
      <c r="T342" s="763"/>
      <c r="U342" s="763"/>
      <c r="V342" s="764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56"/>
      <c r="B343" s="756"/>
      <c r="C343" s="756"/>
      <c r="D343" s="756"/>
      <c r="E343" s="756"/>
      <c r="F343" s="756"/>
      <c r="G343" s="756"/>
      <c r="H343" s="756"/>
      <c r="I343" s="756"/>
      <c r="J343" s="756"/>
      <c r="K343" s="756"/>
      <c r="L343" s="756"/>
      <c r="M343" s="756"/>
      <c r="N343" s="756"/>
      <c r="O343" s="782"/>
      <c r="P343" s="762" t="s">
        <v>80</v>
      </c>
      <c r="Q343" s="763"/>
      <c r="R343" s="763"/>
      <c r="S343" s="763"/>
      <c r="T343" s="763"/>
      <c r="U343" s="763"/>
      <c r="V343" s="764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90" t="s">
        <v>534</v>
      </c>
      <c r="B344" s="756"/>
      <c r="C344" s="756"/>
      <c r="D344" s="756"/>
      <c r="E344" s="756"/>
      <c r="F344" s="756"/>
      <c r="G344" s="756"/>
      <c r="H344" s="756"/>
      <c r="I344" s="756"/>
      <c r="J344" s="756"/>
      <c r="K344" s="756"/>
      <c r="L344" s="756"/>
      <c r="M344" s="756"/>
      <c r="N344" s="756"/>
      <c r="O344" s="756"/>
      <c r="P344" s="756"/>
      <c r="Q344" s="756"/>
      <c r="R344" s="756"/>
      <c r="S344" s="756"/>
      <c r="T344" s="756"/>
      <c r="U344" s="756"/>
      <c r="V344" s="756"/>
      <c r="W344" s="756"/>
      <c r="X344" s="756"/>
      <c r="Y344" s="756"/>
      <c r="Z344" s="756"/>
      <c r="AA344" s="746"/>
      <c r="AB344" s="746"/>
      <c r="AC344" s="746"/>
    </row>
    <row r="345" spans="1:68" ht="14.25" hidden="1" customHeight="1" x14ac:dyDescent="0.25">
      <c r="A345" s="755" t="s">
        <v>90</v>
      </c>
      <c r="B345" s="756"/>
      <c r="C345" s="756"/>
      <c r="D345" s="756"/>
      <c r="E345" s="756"/>
      <c r="F345" s="756"/>
      <c r="G345" s="756"/>
      <c r="H345" s="756"/>
      <c r="I345" s="756"/>
      <c r="J345" s="756"/>
      <c r="K345" s="756"/>
      <c r="L345" s="756"/>
      <c r="M345" s="756"/>
      <c r="N345" s="756"/>
      <c r="O345" s="756"/>
      <c r="P345" s="756"/>
      <c r="Q345" s="756"/>
      <c r="R345" s="756"/>
      <c r="S345" s="756"/>
      <c r="T345" s="756"/>
      <c r="U345" s="756"/>
      <c r="V345" s="756"/>
      <c r="W345" s="756"/>
      <c r="X345" s="756"/>
      <c r="Y345" s="756"/>
      <c r="Z345" s="756"/>
      <c r="AA345" s="745"/>
      <c r="AB345" s="745"/>
      <c r="AC345" s="745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0"/>
      <c r="R346" s="760"/>
      <c r="S346" s="760"/>
      <c r="T346" s="761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0"/>
      <c r="R347" s="760"/>
      <c r="S347" s="760"/>
      <c r="T347" s="761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/>
      <c r="M348" s="33" t="s">
        <v>94</v>
      </c>
      <c r="N348" s="33"/>
      <c r="O348" s="32">
        <v>55</v>
      </c>
      <c r="P348" s="10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0"/>
      <c r="R348" s="760"/>
      <c r="S348" s="760"/>
      <c r="T348" s="761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0"/>
      <c r="R349" s="760"/>
      <c r="S349" s="760"/>
      <c r="T349" s="761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0"/>
      <c r="R350" s="760"/>
      <c r="S350" s="760"/>
      <c r="T350" s="761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0"/>
      <c r="R351" s="760"/>
      <c r="S351" s="760"/>
      <c r="T351" s="761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0"/>
      <c r="R352" s="760"/>
      <c r="S352" s="760"/>
      <c r="T352" s="761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8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0"/>
      <c r="R353" s="760"/>
      <c r="S353" s="760"/>
      <c r="T353" s="761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81"/>
      <c r="B354" s="756"/>
      <c r="C354" s="756"/>
      <c r="D354" s="756"/>
      <c r="E354" s="756"/>
      <c r="F354" s="756"/>
      <c r="G354" s="756"/>
      <c r="H354" s="756"/>
      <c r="I354" s="756"/>
      <c r="J354" s="756"/>
      <c r="K354" s="756"/>
      <c r="L354" s="756"/>
      <c r="M354" s="756"/>
      <c r="N354" s="756"/>
      <c r="O354" s="782"/>
      <c r="P354" s="762" t="s">
        <v>80</v>
      </c>
      <c r="Q354" s="763"/>
      <c r="R354" s="763"/>
      <c r="S354" s="763"/>
      <c r="T354" s="763"/>
      <c r="U354" s="763"/>
      <c r="V354" s="764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56"/>
      <c r="B355" s="756"/>
      <c r="C355" s="756"/>
      <c r="D355" s="756"/>
      <c r="E355" s="756"/>
      <c r="F355" s="756"/>
      <c r="G355" s="756"/>
      <c r="H355" s="756"/>
      <c r="I355" s="756"/>
      <c r="J355" s="756"/>
      <c r="K355" s="756"/>
      <c r="L355" s="756"/>
      <c r="M355" s="756"/>
      <c r="N355" s="756"/>
      <c r="O355" s="782"/>
      <c r="P355" s="762" t="s">
        <v>80</v>
      </c>
      <c r="Q355" s="763"/>
      <c r="R355" s="763"/>
      <c r="S355" s="763"/>
      <c r="T355" s="763"/>
      <c r="U355" s="763"/>
      <c r="V355" s="764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5" t="s">
        <v>153</v>
      </c>
      <c r="B356" s="756"/>
      <c r="C356" s="756"/>
      <c r="D356" s="756"/>
      <c r="E356" s="756"/>
      <c r="F356" s="756"/>
      <c r="G356" s="756"/>
      <c r="H356" s="756"/>
      <c r="I356" s="756"/>
      <c r="J356" s="756"/>
      <c r="K356" s="756"/>
      <c r="L356" s="756"/>
      <c r="M356" s="756"/>
      <c r="N356" s="756"/>
      <c r="O356" s="756"/>
      <c r="P356" s="756"/>
      <c r="Q356" s="756"/>
      <c r="R356" s="756"/>
      <c r="S356" s="756"/>
      <c r="T356" s="756"/>
      <c r="U356" s="756"/>
      <c r="V356" s="756"/>
      <c r="W356" s="756"/>
      <c r="X356" s="756"/>
      <c r="Y356" s="756"/>
      <c r="Z356" s="756"/>
      <c r="AA356" s="745"/>
      <c r="AB356" s="745"/>
      <c r="AC356" s="745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0"/>
      <c r="R357" s="760"/>
      <c r="S357" s="760"/>
      <c r="T357" s="761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0"/>
      <c r="R358" s="760"/>
      <c r="S358" s="760"/>
      <c r="T358" s="761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0"/>
      <c r="R359" s="760"/>
      <c r="S359" s="760"/>
      <c r="T359" s="761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0"/>
      <c r="R360" s="760"/>
      <c r="S360" s="760"/>
      <c r="T360" s="761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81"/>
      <c r="B361" s="756"/>
      <c r="C361" s="756"/>
      <c r="D361" s="756"/>
      <c r="E361" s="756"/>
      <c r="F361" s="756"/>
      <c r="G361" s="756"/>
      <c r="H361" s="756"/>
      <c r="I361" s="756"/>
      <c r="J361" s="756"/>
      <c r="K361" s="756"/>
      <c r="L361" s="756"/>
      <c r="M361" s="756"/>
      <c r="N361" s="756"/>
      <c r="O361" s="782"/>
      <c r="P361" s="762" t="s">
        <v>80</v>
      </c>
      <c r="Q361" s="763"/>
      <c r="R361" s="763"/>
      <c r="S361" s="763"/>
      <c r="T361" s="763"/>
      <c r="U361" s="763"/>
      <c r="V361" s="764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56"/>
      <c r="B362" s="756"/>
      <c r="C362" s="756"/>
      <c r="D362" s="756"/>
      <c r="E362" s="756"/>
      <c r="F362" s="756"/>
      <c r="G362" s="756"/>
      <c r="H362" s="756"/>
      <c r="I362" s="756"/>
      <c r="J362" s="756"/>
      <c r="K362" s="756"/>
      <c r="L362" s="756"/>
      <c r="M362" s="756"/>
      <c r="N362" s="756"/>
      <c r="O362" s="782"/>
      <c r="P362" s="762" t="s">
        <v>80</v>
      </c>
      <c r="Q362" s="763"/>
      <c r="R362" s="763"/>
      <c r="S362" s="763"/>
      <c r="T362" s="763"/>
      <c r="U362" s="763"/>
      <c r="V362" s="764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55" t="s">
        <v>64</v>
      </c>
      <c r="B363" s="756"/>
      <c r="C363" s="756"/>
      <c r="D363" s="756"/>
      <c r="E363" s="756"/>
      <c r="F363" s="756"/>
      <c r="G363" s="756"/>
      <c r="H363" s="756"/>
      <c r="I363" s="756"/>
      <c r="J363" s="756"/>
      <c r="K363" s="756"/>
      <c r="L363" s="756"/>
      <c r="M363" s="756"/>
      <c r="N363" s="756"/>
      <c r="O363" s="756"/>
      <c r="P363" s="756"/>
      <c r="Q363" s="756"/>
      <c r="R363" s="756"/>
      <c r="S363" s="756"/>
      <c r="T363" s="756"/>
      <c r="U363" s="756"/>
      <c r="V363" s="756"/>
      <c r="W363" s="756"/>
      <c r="X363" s="756"/>
      <c r="Y363" s="756"/>
      <c r="Z363" s="756"/>
      <c r="AA363" s="745"/>
      <c r="AB363" s="745"/>
      <c r="AC363" s="745"/>
    </row>
    <row r="364" spans="1:68" ht="48" hidden="1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0"/>
      <c r="R364" s="760"/>
      <c r="S364" s="760"/>
      <c r="T364" s="761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0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0"/>
      <c r="R365" s="760"/>
      <c r="S365" s="760"/>
      <c r="T365" s="761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8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0"/>
      <c r="R366" s="760"/>
      <c r="S366" s="760"/>
      <c r="T366" s="761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0"/>
      <c r="R367" s="760"/>
      <c r="S367" s="760"/>
      <c r="T367" s="761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0"/>
      <c r="R368" s="760"/>
      <c r="S368" s="760"/>
      <c r="T368" s="761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0"/>
      <c r="R369" s="760"/>
      <c r="S369" s="760"/>
      <c r="T369" s="761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81"/>
      <c r="B370" s="756"/>
      <c r="C370" s="756"/>
      <c r="D370" s="756"/>
      <c r="E370" s="756"/>
      <c r="F370" s="756"/>
      <c r="G370" s="756"/>
      <c r="H370" s="756"/>
      <c r="I370" s="756"/>
      <c r="J370" s="756"/>
      <c r="K370" s="756"/>
      <c r="L370" s="756"/>
      <c r="M370" s="756"/>
      <c r="N370" s="756"/>
      <c r="O370" s="782"/>
      <c r="P370" s="762" t="s">
        <v>80</v>
      </c>
      <c r="Q370" s="763"/>
      <c r="R370" s="763"/>
      <c r="S370" s="763"/>
      <c r="T370" s="763"/>
      <c r="U370" s="763"/>
      <c r="V370" s="764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56"/>
      <c r="B371" s="756"/>
      <c r="C371" s="756"/>
      <c r="D371" s="756"/>
      <c r="E371" s="756"/>
      <c r="F371" s="756"/>
      <c r="G371" s="756"/>
      <c r="H371" s="756"/>
      <c r="I371" s="756"/>
      <c r="J371" s="756"/>
      <c r="K371" s="756"/>
      <c r="L371" s="756"/>
      <c r="M371" s="756"/>
      <c r="N371" s="756"/>
      <c r="O371" s="782"/>
      <c r="P371" s="762" t="s">
        <v>80</v>
      </c>
      <c r="Q371" s="763"/>
      <c r="R371" s="763"/>
      <c r="S371" s="763"/>
      <c r="T371" s="763"/>
      <c r="U371" s="763"/>
      <c r="V371" s="764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55" t="s">
        <v>184</v>
      </c>
      <c r="B372" s="756"/>
      <c r="C372" s="756"/>
      <c r="D372" s="756"/>
      <c r="E372" s="756"/>
      <c r="F372" s="756"/>
      <c r="G372" s="756"/>
      <c r="H372" s="756"/>
      <c r="I372" s="756"/>
      <c r="J372" s="756"/>
      <c r="K372" s="756"/>
      <c r="L372" s="756"/>
      <c r="M372" s="756"/>
      <c r="N372" s="756"/>
      <c r="O372" s="756"/>
      <c r="P372" s="756"/>
      <c r="Q372" s="756"/>
      <c r="R372" s="756"/>
      <c r="S372" s="756"/>
      <c r="T372" s="756"/>
      <c r="U372" s="756"/>
      <c r="V372" s="756"/>
      <c r="W372" s="756"/>
      <c r="X372" s="756"/>
      <c r="Y372" s="756"/>
      <c r="Z372" s="756"/>
      <c r="AA372" s="745"/>
      <c r="AB372" s="745"/>
      <c r="AC372" s="745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0"/>
      <c r="R373" s="760"/>
      <c r="S373" s="760"/>
      <c r="T373" s="761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83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0"/>
      <c r="R374" s="760"/>
      <c r="S374" s="760"/>
      <c r="T374" s="761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1" t="s">
        <v>594</v>
      </c>
      <c r="Q375" s="760"/>
      <c r="R375" s="760"/>
      <c r="S375" s="760"/>
      <c r="T375" s="761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9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0"/>
      <c r="R376" s="760"/>
      <c r="S376" s="760"/>
      <c r="T376" s="761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81"/>
      <c r="B377" s="756"/>
      <c r="C377" s="756"/>
      <c r="D377" s="756"/>
      <c r="E377" s="756"/>
      <c r="F377" s="756"/>
      <c r="G377" s="756"/>
      <c r="H377" s="756"/>
      <c r="I377" s="756"/>
      <c r="J377" s="756"/>
      <c r="K377" s="756"/>
      <c r="L377" s="756"/>
      <c r="M377" s="756"/>
      <c r="N377" s="756"/>
      <c r="O377" s="782"/>
      <c r="P377" s="762" t="s">
        <v>80</v>
      </c>
      <c r="Q377" s="763"/>
      <c r="R377" s="763"/>
      <c r="S377" s="763"/>
      <c r="T377" s="763"/>
      <c r="U377" s="763"/>
      <c r="V377" s="764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56"/>
      <c r="B378" s="756"/>
      <c r="C378" s="756"/>
      <c r="D378" s="756"/>
      <c r="E378" s="756"/>
      <c r="F378" s="756"/>
      <c r="G378" s="756"/>
      <c r="H378" s="756"/>
      <c r="I378" s="756"/>
      <c r="J378" s="756"/>
      <c r="K378" s="756"/>
      <c r="L378" s="756"/>
      <c r="M378" s="756"/>
      <c r="N378" s="756"/>
      <c r="O378" s="782"/>
      <c r="P378" s="762" t="s">
        <v>80</v>
      </c>
      <c r="Q378" s="763"/>
      <c r="R378" s="763"/>
      <c r="S378" s="763"/>
      <c r="T378" s="763"/>
      <c r="U378" s="763"/>
      <c r="V378" s="764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5" t="s">
        <v>82</v>
      </c>
      <c r="B379" s="756"/>
      <c r="C379" s="756"/>
      <c r="D379" s="756"/>
      <c r="E379" s="756"/>
      <c r="F379" s="756"/>
      <c r="G379" s="756"/>
      <c r="H379" s="756"/>
      <c r="I379" s="756"/>
      <c r="J379" s="756"/>
      <c r="K379" s="756"/>
      <c r="L379" s="756"/>
      <c r="M379" s="756"/>
      <c r="N379" s="756"/>
      <c r="O379" s="756"/>
      <c r="P379" s="756"/>
      <c r="Q379" s="756"/>
      <c r="R379" s="756"/>
      <c r="S379" s="756"/>
      <c r="T379" s="756"/>
      <c r="U379" s="756"/>
      <c r="V379" s="756"/>
      <c r="W379" s="756"/>
      <c r="X379" s="756"/>
      <c r="Y379" s="756"/>
      <c r="Z379" s="756"/>
      <c r="AA379" s="745"/>
      <c r="AB379" s="745"/>
      <c r="AC379" s="745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73" t="s">
        <v>600</v>
      </c>
      <c r="Q380" s="760"/>
      <c r="R380" s="760"/>
      <c r="S380" s="760"/>
      <c r="T380" s="761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62" t="s">
        <v>604</v>
      </c>
      <c r="Q381" s="760"/>
      <c r="R381" s="760"/>
      <c r="S381" s="760"/>
      <c r="T381" s="761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0"/>
      <c r="R382" s="760"/>
      <c r="S382" s="760"/>
      <c r="T382" s="761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0"/>
      <c r="R383" s="760"/>
      <c r="S383" s="760"/>
      <c r="T383" s="761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81"/>
      <c r="B384" s="756"/>
      <c r="C384" s="756"/>
      <c r="D384" s="756"/>
      <c r="E384" s="756"/>
      <c r="F384" s="756"/>
      <c r="G384" s="756"/>
      <c r="H384" s="756"/>
      <c r="I384" s="756"/>
      <c r="J384" s="756"/>
      <c r="K384" s="756"/>
      <c r="L384" s="756"/>
      <c r="M384" s="756"/>
      <c r="N384" s="756"/>
      <c r="O384" s="782"/>
      <c r="P384" s="762" t="s">
        <v>80</v>
      </c>
      <c r="Q384" s="763"/>
      <c r="R384" s="763"/>
      <c r="S384" s="763"/>
      <c r="T384" s="763"/>
      <c r="U384" s="763"/>
      <c r="V384" s="764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56"/>
      <c r="B385" s="756"/>
      <c r="C385" s="756"/>
      <c r="D385" s="756"/>
      <c r="E385" s="756"/>
      <c r="F385" s="756"/>
      <c r="G385" s="756"/>
      <c r="H385" s="756"/>
      <c r="I385" s="756"/>
      <c r="J385" s="756"/>
      <c r="K385" s="756"/>
      <c r="L385" s="756"/>
      <c r="M385" s="756"/>
      <c r="N385" s="756"/>
      <c r="O385" s="782"/>
      <c r="P385" s="762" t="s">
        <v>80</v>
      </c>
      <c r="Q385" s="763"/>
      <c r="R385" s="763"/>
      <c r="S385" s="763"/>
      <c r="T385" s="763"/>
      <c r="U385" s="763"/>
      <c r="V385" s="764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5" t="s">
        <v>610</v>
      </c>
      <c r="B386" s="756"/>
      <c r="C386" s="756"/>
      <c r="D386" s="756"/>
      <c r="E386" s="756"/>
      <c r="F386" s="756"/>
      <c r="G386" s="756"/>
      <c r="H386" s="756"/>
      <c r="I386" s="756"/>
      <c r="J386" s="756"/>
      <c r="K386" s="756"/>
      <c r="L386" s="756"/>
      <c r="M386" s="756"/>
      <c r="N386" s="756"/>
      <c r="O386" s="756"/>
      <c r="P386" s="756"/>
      <c r="Q386" s="756"/>
      <c r="R386" s="756"/>
      <c r="S386" s="756"/>
      <c r="T386" s="756"/>
      <c r="U386" s="756"/>
      <c r="V386" s="756"/>
      <c r="W386" s="756"/>
      <c r="X386" s="756"/>
      <c r="Y386" s="756"/>
      <c r="Z386" s="756"/>
      <c r="AA386" s="745"/>
      <c r="AB386" s="745"/>
      <c r="AC386" s="745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0"/>
      <c r="R387" s="760"/>
      <c r="S387" s="760"/>
      <c r="T387" s="761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0"/>
      <c r="R388" s="760"/>
      <c r="S388" s="760"/>
      <c r="T388" s="761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0"/>
      <c r="R389" s="760"/>
      <c r="S389" s="760"/>
      <c r="T389" s="761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81"/>
      <c r="B390" s="756"/>
      <c r="C390" s="756"/>
      <c r="D390" s="756"/>
      <c r="E390" s="756"/>
      <c r="F390" s="756"/>
      <c r="G390" s="756"/>
      <c r="H390" s="756"/>
      <c r="I390" s="756"/>
      <c r="J390" s="756"/>
      <c r="K390" s="756"/>
      <c r="L390" s="756"/>
      <c r="M390" s="756"/>
      <c r="N390" s="756"/>
      <c r="O390" s="782"/>
      <c r="P390" s="762" t="s">
        <v>80</v>
      </c>
      <c r="Q390" s="763"/>
      <c r="R390" s="763"/>
      <c r="S390" s="763"/>
      <c r="T390" s="763"/>
      <c r="U390" s="763"/>
      <c r="V390" s="764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56"/>
      <c r="B391" s="756"/>
      <c r="C391" s="756"/>
      <c r="D391" s="756"/>
      <c r="E391" s="756"/>
      <c r="F391" s="756"/>
      <c r="G391" s="756"/>
      <c r="H391" s="756"/>
      <c r="I391" s="756"/>
      <c r="J391" s="756"/>
      <c r="K391" s="756"/>
      <c r="L391" s="756"/>
      <c r="M391" s="756"/>
      <c r="N391" s="756"/>
      <c r="O391" s="782"/>
      <c r="P391" s="762" t="s">
        <v>80</v>
      </c>
      <c r="Q391" s="763"/>
      <c r="R391" s="763"/>
      <c r="S391" s="763"/>
      <c r="T391" s="763"/>
      <c r="U391" s="763"/>
      <c r="V391" s="764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90" t="s">
        <v>619</v>
      </c>
      <c r="B392" s="756"/>
      <c r="C392" s="756"/>
      <c r="D392" s="756"/>
      <c r="E392" s="756"/>
      <c r="F392" s="756"/>
      <c r="G392" s="756"/>
      <c r="H392" s="756"/>
      <c r="I392" s="756"/>
      <c r="J392" s="756"/>
      <c r="K392" s="756"/>
      <c r="L392" s="756"/>
      <c r="M392" s="756"/>
      <c r="N392" s="756"/>
      <c r="O392" s="756"/>
      <c r="P392" s="756"/>
      <c r="Q392" s="756"/>
      <c r="R392" s="756"/>
      <c r="S392" s="756"/>
      <c r="T392" s="756"/>
      <c r="U392" s="756"/>
      <c r="V392" s="756"/>
      <c r="W392" s="756"/>
      <c r="X392" s="756"/>
      <c r="Y392" s="756"/>
      <c r="Z392" s="756"/>
      <c r="AA392" s="746"/>
      <c r="AB392" s="746"/>
      <c r="AC392" s="746"/>
    </row>
    <row r="393" spans="1:68" ht="14.25" hidden="1" customHeight="1" x14ac:dyDescent="0.25">
      <c r="A393" s="755" t="s">
        <v>153</v>
      </c>
      <c r="B393" s="756"/>
      <c r="C393" s="756"/>
      <c r="D393" s="756"/>
      <c r="E393" s="756"/>
      <c r="F393" s="756"/>
      <c r="G393" s="756"/>
      <c r="H393" s="756"/>
      <c r="I393" s="756"/>
      <c r="J393" s="756"/>
      <c r="K393" s="756"/>
      <c r="L393" s="756"/>
      <c r="M393" s="756"/>
      <c r="N393" s="756"/>
      <c r="O393" s="756"/>
      <c r="P393" s="756"/>
      <c r="Q393" s="756"/>
      <c r="R393" s="756"/>
      <c r="S393" s="756"/>
      <c r="T393" s="756"/>
      <c r="U393" s="756"/>
      <c r="V393" s="756"/>
      <c r="W393" s="756"/>
      <c r="X393" s="756"/>
      <c r="Y393" s="756"/>
      <c r="Z393" s="756"/>
      <c r="AA393" s="745"/>
      <c r="AB393" s="745"/>
      <c r="AC393" s="745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0"/>
      <c r="R394" s="760"/>
      <c r="S394" s="760"/>
      <c r="T394" s="761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1"/>
      <c r="B395" s="756"/>
      <c r="C395" s="756"/>
      <c r="D395" s="756"/>
      <c r="E395" s="756"/>
      <c r="F395" s="756"/>
      <c r="G395" s="756"/>
      <c r="H395" s="756"/>
      <c r="I395" s="756"/>
      <c r="J395" s="756"/>
      <c r="K395" s="756"/>
      <c r="L395" s="756"/>
      <c r="M395" s="756"/>
      <c r="N395" s="756"/>
      <c r="O395" s="782"/>
      <c r="P395" s="762" t="s">
        <v>80</v>
      </c>
      <c r="Q395" s="763"/>
      <c r="R395" s="763"/>
      <c r="S395" s="763"/>
      <c r="T395" s="763"/>
      <c r="U395" s="763"/>
      <c r="V395" s="764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56"/>
      <c r="B396" s="756"/>
      <c r="C396" s="756"/>
      <c r="D396" s="756"/>
      <c r="E396" s="756"/>
      <c r="F396" s="756"/>
      <c r="G396" s="756"/>
      <c r="H396" s="756"/>
      <c r="I396" s="756"/>
      <c r="J396" s="756"/>
      <c r="K396" s="756"/>
      <c r="L396" s="756"/>
      <c r="M396" s="756"/>
      <c r="N396" s="756"/>
      <c r="O396" s="782"/>
      <c r="P396" s="762" t="s">
        <v>80</v>
      </c>
      <c r="Q396" s="763"/>
      <c r="R396" s="763"/>
      <c r="S396" s="763"/>
      <c r="T396" s="763"/>
      <c r="U396" s="763"/>
      <c r="V396" s="764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5" t="s">
        <v>64</v>
      </c>
      <c r="B397" s="756"/>
      <c r="C397" s="756"/>
      <c r="D397" s="756"/>
      <c r="E397" s="756"/>
      <c r="F397" s="756"/>
      <c r="G397" s="756"/>
      <c r="H397" s="756"/>
      <c r="I397" s="756"/>
      <c r="J397" s="756"/>
      <c r="K397" s="756"/>
      <c r="L397" s="756"/>
      <c r="M397" s="756"/>
      <c r="N397" s="756"/>
      <c r="O397" s="756"/>
      <c r="P397" s="756"/>
      <c r="Q397" s="756"/>
      <c r="R397" s="756"/>
      <c r="S397" s="756"/>
      <c r="T397" s="756"/>
      <c r="U397" s="756"/>
      <c r="V397" s="756"/>
      <c r="W397" s="756"/>
      <c r="X397" s="756"/>
      <c r="Y397" s="756"/>
      <c r="Z397" s="756"/>
      <c r="AA397" s="745"/>
      <c r="AB397" s="745"/>
      <c r="AC397" s="745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0"/>
      <c r="R398" s="760"/>
      <c r="S398" s="760"/>
      <c r="T398" s="761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0"/>
      <c r="R399" s="760"/>
      <c r="S399" s="760"/>
      <c r="T399" s="761"/>
      <c r="U399" s="34"/>
      <c r="V399" s="34"/>
      <c r="W399" s="35" t="s">
        <v>69</v>
      </c>
      <c r="X399" s="751">
        <v>642.59999999999991</v>
      </c>
      <c r="Y399" s="752">
        <f>IFERROR(IF(X399="",0,CEILING((X399/$H399),1)*$H399),"")</f>
        <v>642.6</v>
      </c>
      <c r="Z399" s="36">
        <f>IFERROR(IF(Y399=0,"",ROUNDUP(Y399/H399,0)*0.00651),"")</f>
        <v>1.9920599999999999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719.71199999999988</v>
      </c>
      <c r="BN399" s="64">
        <f>IFERROR(Y399*I399/H399,"0")</f>
        <v>719.71199999999999</v>
      </c>
      <c r="BO399" s="64">
        <f>IFERROR(1/J399*(X399/H399),"0")</f>
        <v>1.6813186813186811</v>
      </c>
      <c r="BP399" s="64">
        <f>IFERROR(1/J399*(Y399/H399),"0")</f>
        <v>1.6813186813186813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0"/>
      <c r="R400" s="760"/>
      <c r="S400" s="760"/>
      <c r="T400" s="761"/>
      <c r="U400" s="34"/>
      <c r="V400" s="34"/>
      <c r="W400" s="35" t="s">
        <v>69</v>
      </c>
      <c r="X400" s="751">
        <v>348.6</v>
      </c>
      <c r="Y400" s="752">
        <f>IFERROR(IF(X400="",0,CEILING((X400/$H400),1)*$H400),"")</f>
        <v>348.6</v>
      </c>
      <c r="Z400" s="36">
        <f>IFERROR(IF(Y400=0,"",ROUNDUP(Y400/H400,0)*0.00651),"")</f>
        <v>1.08066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388.44</v>
      </c>
      <c r="BN400" s="64">
        <f>IFERROR(Y400*I400/H400,"0")</f>
        <v>388.44</v>
      </c>
      <c r="BO400" s="64">
        <f>IFERROR(1/J400*(X400/H400),"0")</f>
        <v>0.91208791208791218</v>
      </c>
      <c r="BP400" s="64">
        <f>IFERROR(1/J400*(Y400/H400),"0")</f>
        <v>0.91208791208791218</v>
      </c>
    </row>
    <row r="401" spans="1:68" x14ac:dyDescent="0.2">
      <c r="A401" s="781"/>
      <c r="B401" s="756"/>
      <c r="C401" s="756"/>
      <c r="D401" s="756"/>
      <c r="E401" s="756"/>
      <c r="F401" s="756"/>
      <c r="G401" s="756"/>
      <c r="H401" s="756"/>
      <c r="I401" s="756"/>
      <c r="J401" s="756"/>
      <c r="K401" s="756"/>
      <c r="L401" s="756"/>
      <c r="M401" s="756"/>
      <c r="N401" s="756"/>
      <c r="O401" s="782"/>
      <c r="P401" s="762" t="s">
        <v>80</v>
      </c>
      <c r="Q401" s="763"/>
      <c r="R401" s="763"/>
      <c r="S401" s="763"/>
      <c r="T401" s="763"/>
      <c r="U401" s="763"/>
      <c r="V401" s="764"/>
      <c r="W401" s="37" t="s">
        <v>81</v>
      </c>
      <c r="X401" s="753">
        <f>IFERROR(X398/H398,"0")+IFERROR(X399/H399,"0")+IFERROR(X400/H400,"0")</f>
        <v>471.99999999999994</v>
      </c>
      <c r="Y401" s="753">
        <f>IFERROR(Y398/H398,"0")+IFERROR(Y399/H399,"0")+IFERROR(Y400/H400,"0")</f>
        <v>472</v>
      </c>
      <c r="Z401" s="753">
        <f>IFERROR(IF(Z398="",0,Z398),"0")+IFERROR(IF(Z399="",0,Z399),"0")+IFERROR(IF(Z400="",0,Z400),"0")</f>
        <v>3.0727199999999999</v>
      </c>
      <c r="AA401" s="754"/>
      <c r="AB401" s="754"/>
      <c r="AC401" s="754"/>
    </row>
    <row r="402" spans="1:68" x14ac:dyDescent="0.2">
      <c r="A402" s="756"/>
      <c r="B402" s="756"/>
      <c r="C402" s="756"/>
      <c r="D402" s="756"/>
      <c r="E402" s="756"/>
      <c r="F402" s="756"/>
      <c r="G402" s="756"/>
      <c r="H402" s="756"/>
      <c r="I402" s="756"/>
      <c r="J402" s="756"/>
      <c r="K402" s="756"/>
      <c r="L402" s="756"/>
      <c r="M402" s="756"/>
      <c r="N402" s="756"/>
      <c r="O402" s="782"/>
      <c r="P402" s="762" t="s">
        <v>80</v>
      </c>
      <c r="Q402" s="763"/>
      <c r="R402" s="763"/>
      <c r="S402" s="763"/>
      <c r="T402" s="763"/>
      <c r="U402" s="763"/>
      <c r="V402" s="764"/>
      <c r="W402" s="37" t="s">
        <v>69</v>
      </c>
      <c r="X402" s="753">
        <f>IFERROR(SUM(X398:X400),"0")</f>
        <v>991.19999999999993</v>
      </c>
      <c r="Y402" s="753">
        <f>IFERROR(SUM(Y398:Y400),"0")</f>
        <v>991.2</v>
      </c>
      <c r="Z402" s="37"/>
      <c r="AA402" s="754"/>
      <c r="AB402" s="754"/>
      <c r="AC402" s="754"/>
    </row>
    <row r="403" spans="1:68" ht="27.75" hidden="1" customHeight="1" x14ac:dyDescent="0.2">
      <c r="A403" s="858" t="s">
        <v>632</v>
      </c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59"/>
      <c r="P403" s="859"/>
      <c r="Q403" s="859"/>
      <c r="R403" s="859"/>
      <c r="S403" s="859"/>
      <c r="T403" s="859"/>
      <c r="U403" s="859"/>
      <c r="V403" s="859"/>
      <c r="W403" s="859"/>
      <c r="X403" s="859"/>
      <c r="Y403" s="859"/>
      <c r="Z403" s="859"/>
      <c r="AA403" s="48"/>
      <c r="AB403" s="48"/>
      <c r="AC403" s="48"/>
    </row>
    <row r="404" spans="1:68" ht="16.5" hidden="1" customHeight="1" x14ac:dyDescent="0.25">
      <c r="A404" s="790" t="s">
        <v>633</v>
      </c>
      <c r="B404" s="756"/>
      <c r="C404" s="756"/>
      <c r="D404" s="756"/>
      <c r="E404" s="756"/>
      <c r="F404" s="756"/>
      <c r="G404" s="756"/>
      <c r="H404" s="756"/>
      <c r="I404" s="756"/>
      <c r="J404" s="756"/>
      <c r="K404" s="756"/>
      <c r="L404" s="756"/>
      <c r="M404" s="756"/>
      <c r="N404" s="756"/>
      <c r="O404" s="756"/>
      <c r="P404" s="756"/>
      <c r="Q404" s="756"/>
      <c r="R404" s="756"/>
      <c r="S404" s="756"/>
      <c r="T404" s="756"/>
      <c r="U404" s="756"/>
      <c r="V404" s="756"/>
      <c r="W404" s="756"/>
      <c r="X404" s="756"/>
      <c r="Y404" s="756"/>
      <c r="Z404" s="756"/>
      <c r="AA404" s="746"/>
      <c r="AB404" s="746"/>
      <c r="AC404" s="746"/>
    </row>
    <row r="405" spans="1:68" ht="14.25" hidden="1" customHeight="1" x14ac:dyDescent="0.25">
      <c r="A405" s="755" t="s">
        <v>90</v>
      </c>
      <c r="B405" s="756"/>
      <c r="C405" s="756"/>
      <c r="D405" s="756"/>
      <c r="E405" s="756"/>
      <c r="F405" s="756"/>
      <c r="G405" s="756"/>
      <c r="H405" s="756"/>
      <c r="I405" s="756"/>
      <c r="J405" s="756"/>
      <c r="K405" s="756"/>
      <c r="L405" s="756"/>
      <c r="M405" s="756"/>
      <c r="N405" s="756"/>
      <c r="O405" s="756"/>
      <c r="P405" s="756"/>
      <c r="Q405" s="756"/>
      <c r="R405" s="756"/>
      <c r="S405" s="756"/>
      <c r="T405" s="756"/>
      <c r="U405" s="756"/>
      <c r="V405" s="756"/>
      <c r="W405" s="756"/>
      <c r="X405" s="756"/>
      <c r="Y405" s="756"/>
      <c r="Z405" s="756"/>
      <c r="AA405" s="745"/>
      <c r="AB405" s="745"/>
      <c r="AC405" s="745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108</v>
      </c>
      <c r="M406" s="33" t="s">
        <v>68</v>
      </c>
      <c r="N406" s="33"/>
      <c r="O406" s="32">
        <v>60</v>
      </c>
      <c r="P406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0"/>
      <c r="R406" s="760"/>
      <c r="S406" s="760"/>
      <c r="T406" s="761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109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0"/>
      <c r="R407" s="760"/>
      <c r="S407" s="760"/>
      <c r="T407" s="761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hidden="1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108</v>
      </c>
      <c r="M408" s="33" t="s">
        <v>68</v>
      </c>
      <c r="N408" s="33"/>
      <c r="O408" s="32">
        <v>60</v>
      </c>
      <c r="P408" s="11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0"/>
      <c r="R408" s="760"/>
      <c r="S408" s="760"/>
      <c r="T408" s="761"/>
      <c r="U408" s="34"/>
      <c r="V408" s="34"/>
      <c r="W408" s="35" t="s">
        <v>69</v>
      </c>
      <c r="X408" s="751">
        <v>0</v>
      </c>
      <c r="Y408" s="752">
        <f t="shared" si="81"/>
        <v>0</v>
      </c>
      <c r="Z408" s="36" t="str">
        <f>IFERROR(IF(Y408=0,"",ROUNDUP(Y408/H408,0)*0.02175),"")</f>
        <v/>
      </c>
      <c r="AA408" s="56"/>
      <c r="AB408" s="57"/>
      <c r="AC408" s="475" t="s">
        <v>641</v>
      </c>
      <c r="AG408" s="64"/>
      <c r="AJ408" s="68" t="s">
        <v>109</v>
      </c>
      <c r="AK408" s="68">
        <v>720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0"/>
      <c r="R409" s="760"/>
      <c r="S409" s="760"/>
      <c r="T409" s="761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hidden="1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108</v>
      </c>
      <c r="M411" s="33" t="s">
        <v>68</v>
      </c>
      <c r="N411" s="33"/>
      <c r="O411" s="32">
        <v>60</v>
      </c>
      <c r="P411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109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hidden="1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0"/>
      <c r="R412" s="760"/>
      <c r="S412" s="760"/>
      <c r="T412" s="761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0"/>
      <c r="R413" s="760"/>
      <c r="S413" s="760"/>
      <c r="T413" s="761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0"/>
      <c r="R414" s="760"/>
      <c r="S414" s="760"/>
      <c r="T414" s="761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0"/>
      <c r="R415" s="760"/>
      <c r="S415" s="760"/>
      <c r="T415" s="761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hidden="1" x14ac:dyDescent="0.2">
      <c r="A416" s="781"/>
      <c r="B416" s="756"/>
      <c r="C416" s="756"/>
      <c r="D416" s="756"/>
      <c r="E416" s="756"/>
      <c r="F416" s="756"/>
      <c r="G416" s="756"/>
      <c r="H416" s="756"/>
      <c r="I416" s="756"/>
      <c r="J416" s="756"/>
      <c r="K416" s="756"/>
      <c r="L416" s="756"/>
      <c r="M416" s="756"/>
      <c r="N416" s="756"/>
      <c r="O416" s="782"/>
      <c r="P416" s="762" t="s">
        <v>80</v>
      </c>
      <c r="Q416" s="763"/>
      <c r="R416" s="763"/>
      <c r="S416" s="763"/>
      <c r="T416" s="763"/>
      <c r="U416" s="763"/>
      <c r="V416" s="764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54"/>
      <c r="AB416" s="754"/>
      <c r="AC416" s="754"/>
    </row>
    <row r="417" spans="1:68" hidden="1" x14ac:dyDescent="0.2">
      <c r="A417" s="756"/>
      <c r="B417" s="756"/>
      <c r="C417" s="756"/>
      <c r="D417" s="756"/>
      <c r="E417" s="756"/>
      <c r="F417" s="756"/>
      <c r="G417" s="756"/>
      <c r="H417" s="756"/>
      <c r="I417" s="756"/>
      <c r="J417" s="756"/>
      <c r="K417" s="756"/>
      <c r="L417" s="756"/>
      <c r="M417" s="756"/>
      <c r="N417" s="756"/>
      <c r="O417" s="782"/>
      <c r="P417" s="762" t="s">
        <v>80</v>
      </c>
      <c r="Q417" s="763"/>
      <c r="R417" s="763"/>
      <c r="S417" s="763"/>
      <c r="T417" s="763"/>
      <c r="U417" s="763"/>
      <c r="V417" s="764"/>
      <c r="W417" s="37" t="s">
        <v>69</v>
      </c>
      <c r="X417" s="753">
        <f>IFERROR(SUM(X406:X415),"0")</f>
        <v>0</v>
      </c>
      <c r="Y417" s="753">
        <f>IFERROR(SUM(Y406:Y415),"0")</f>
        <v>0</v>
      </c>
      <c r="Z417" s="37"/>
      <c r="AA417" s="754"/>
      <c r="AB417" s="754"/>
      <c r="AC417" s="754"/>
    </row>
    <row r="418" spans="1:68" ht="14.25" hidden="1" customHeight="1" x14ac:dyDescent="0.25">
      <c r="A418" s="755" t="s">
        <v>142</v>
      </c>
      <c r="B418" s="756"/>
      <c r="C418" s="756"/>
      <c r="D418" s="756"/>
      <c r="E418" s="756"/>
      <c r="F418" s="756"/>
      <c r="G418" s="756"/>
      <c r="H418" s="756"/>
      <c r="I418" s="756"/>
      <c r="J418" s="756"/>
      <c r="K418" s="756"/>
      <c r="L418" s="756"/>
      <c r="M418" s="756"/>
      <c r="N418" s="756"/>
      <c r="O418" s="756"/>
      <c r="P418" s="756"/>
      <c r="Q418" s="756"/>
      <c r="R418" s="756"/>
      <c r="S418" s="756"/>
      <c r="T418" s="756"/>
      <c r="U418" s="756"/>
      <c r="V418" s="756"/>
      <c r="W418" s="756"/>
      <c r="X418" s="756"/>
      <c r="Y418" s="756"/>
      <c r="Z418" s="756"/>
      <c r="AA418" s="745"/>
      <c r="AB418" s="745"/>
      <c r="AC418" s="745"/>
    </row>
    <row r="419" spans="1:68" ht="27" hidden="1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108</v>
      </c>
      <c r="M419" s="33" t="s">
        <v>98</v>
      </c>
      <c r="N419" s="33"/>
      <c r="O419" s="32">
        <v>50</v>
      </c>
      <c r="P419" s="10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0"/>
      <c r="R419" s="760"/>
      <c r="S419" s="760"/>
      <c r="T419" s="761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109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0"/>
      <c r="R420" s="760"/>
      <c r="S420" s="760"/>
      <c r="T420" s="761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81"/>
      <c r="B421" s="756"/>
      <c r="C421" s="756"/>
      <c r="D421" s="756"/>
      <c r="E421" s="756"/>
      <c r="F421" s="756"/>
      <c r="G421" s="756"/>
      <c r="H421" s="756"/>
      <c r="I421" s="756"/>
      <c r="J421" s="756"/>
      <c r="K421" s="756"/>
      <c r="L421" s="756"/>
      <c r="M421" s="756"/>
      <c r="N421" s="756"/>
      <c r="O421" s="782"/>
      <c r="P421" s="762" t="s">
        <v>80</v>
      </c>
      <c r="Q421" s="763"/>
      <c r="R421" s="763"/>
      <c r="S421" s="763"/>
      <c r="T421" s="763"/>
      <c r="U421" s="763"/>
      <c r="V421" s="764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hidden="1" x14ac:dyDescent="0.2">
      <c r="A422" s="756"/>
      <c r="B422" s="756"/>
      <c r="C422" s="756"/>
      <c r="D422" s="756"/>
      <c r="E422" s="756"/>
      <c r="F422" s="756"/>
      <c r="G422" s="756"/>
      <c r="H422" s="756"/>
      <c r="I422" s="756"/>
      <c r="J422" s="756"/>
      <c r="K422" s="756"/>
      <c r="L422" s="756"/>
      <c r="M422" s="756"/>
      <c r="N422" s="756"/>
      <c r="O422" s="782"/>
      <c r="P422" s="762" t="s">
        <v>80</v>
      </c>
      <c r="Q422" s="763"/>
      <c r="R422" s="763"/>
      <c r="S422" s="763"/>
      <c r="T422" s="763"/>
      <c r="U422" s="763"/>
      <c r="V422" s="764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hidden="1" customHeight="1" x14ac:dyDescent="0.25">
      <c r="A423" s="755" t="s">
        <v>64</v>
      </c>
      <c r="B423" s="756"/>
      <c r="C423" s="756"/>
      <c r="D423" s="756"/>
      <c r="E423" s="756"/>
      <c r="F423" s="756"/>
      <c r="G423" s="756"/>
      <c r="H423" s="756"/>
      <c r="I423" s="756"/>
      <c r="J423" s="756"/>
      <c r="K423" s="756"/>
      <c r="L423" s="756"/>
      <c r="M423" s="756"/>
      <c r="N423" s="756"/>
      <c r="O423" s="756"/>
      <c r="P423" s="756"/>
      <c r="Q423" s="756"/>
      <c r="R423" s="756"/>
      <c r="S423" s="756"/>
      <c r="T423" s="756"/>
      <c r="U423" s="756"/>
      <c r="V423" s="756"/>
      <c r="W423" s="756"/>
      <c r="X423" s="756"/>
      <c r="Y423" s="756"/>
      <c r="Z423" s="756"/>
      <c r="AA423" s="745"/>
      <c r="AB423" s="745"/>
      <c r="AC423" s="745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0"/>
      <c r="R424" s="760"/>
      <c r="S424" s="760"/>
      <c r="T424" s="761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668</v>
      </c>
      <c r="Q425" s="760"/>
      <c r="R425" s="760"/>
      <c r="S425" s="760"/>
      <c r="T425" s="761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81"/>
      <c r="B426" s="756"/>
      <c r="C426" s="756"/>
      <c r="D426" s="756"/>
      <c r="E426" s="756"/>
      <c r="F426" s="756"/>
      <c r="G426" s="756"/>
      <c r="H426" s="756"/>
      <c r="I426" s="756"/>
      <c r="J426" s="756"/>
      <c r="K426" s="756"/>
      <c r="L426" s="756"/>
      <c r="M426" s="756"/>
      <c r="N426" s="756"/>
      <c r="O426" s="782"/>
      <c r="P426" s="762" t="s">
        <v>80</v>
      </c>
      <c r="Q426" s="763"/>
      <c r="R426" s="763"/>
      <c r="S426" s="763"/>
      <c r="T426" s="763"/>
      <c r="U426" s="763"/>
      <c r="V426" s="764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56"/>
      <c r="B427" s="756"/>
      <c r="C427" s="756"/>
      <c r="D427" s="756"/>
      <c r="E427" s="756"/>
      <c r="F427" s="756"/>
      <c r="G427" s="756"/>
      <c r="H427" s="756"/>
      <c r="I427" s="756"/>
      <c r="J427" s="756"/>
      <c r="K427" s="756"/>
      <c r="L427" s="756"/>
      <c r="M427" s="756"/>
      <c r="N427" s="756"/>
      <c r="O427" s="782"/>
      <c r="P427" s="762" t="s">
        <v>80</v>
      </c>
      <c r="Q427" s="763"/>
      <c r="R427" s="763"/>
      <c r="S427" s="763"/>
      <c r="T427" s="763"/>
      <c r="U427" s="763"/>
      <c r="V427" s="764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5" t="s">
        <v>184</v>
      </c>
      <c r="B428" s="756"/>
      <c r="C428" s="756"/>
      <c r="D428" s="756"/>
      <c r="E428" s="756"/>
      <c r="F428" s="756"/>
      <c r="G428" s="756"/>
      <c r="H428" s="756"/>
      <c r="I428" s="756"/>
      <c r="J428" s="756"/>
      <c r="K428" s="756"/>
      <c r="L428" s="756"/>
      <c r="M428" s="756"/>
      <c r="N428" s="756"/>
      <c r="O428" s="756"/>
      <c r="P428" s="756"/>
      <c r="Q428" s="756"/>
      <c r="R428" s="756"/>
      <c r="S428" s="756"/>
      <c r="T428" s="756"/>
      <c r="U428" s="756"/>
      <c r="V428" s="756"/>
      <c r="W428" s="756"/>
      <c r="X428" s="756"/>
      <c r="Y428" s="756"/>
      <c r="Z428" s="756"/>
      <c r="AA428" s="745"/>
      <c r="AB428" s="745"/>
      <c r="AC428" s="745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51" t="s">
        <v>672</v>
      </c>
      <c r="Q429" s="760"/>
      <c r="R429" s="760"/>
      <c r="S429" s="760"/>
      <c r="T429" s="761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81"/>
      <c r="B430" s="756"/>
      <c r="C430" s="756"/>
      <c r="D430" s="756"/>
      <c r="E430" s="756"/>
      <c r="F430" s="756"/>
      <c r="G430" s="756"/>
      <c r="H430" s="756"/>
      <c r="I430" s="756"/>
      <c r="J430" s="756"/>
      <c r="K430" s="756"/>
      <c r="L430" s="756"/>
      <c r="M430" s="756"/>
      <c r="N430" s="756"/>
      <c r="O430" s="782"/>
      <c r="P430" s="762" t="s">
        <v>80</v>
      </c>
      <c r="Q430" s="763"/>
      <c r="R430" s="763"/>
      <c r="S430" s="763"/>
      <c r="T430" s="763"/>
      <c r="U430" s="763"/>
      <c r="V430" s="764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56"/>
      <c r="B431" s="756"/>
      <c r="C431" s="756"/>
      <c r="D431" s="756"/>
      <c r="E431" s="756"/>
      <c r="F431" s="756"/>
      <c r="G431" s="756"/>
      <c r="H431" s="756"/>
      <c r="I431" s="756"/>
      <c r="J431" s="756"/>
      <c r="K431" s="756"/>
      <c r="L431" s="756"/>
      <c r="M431" s="756"/>
      <c r="N431" s="756"/>
      <c r="O431" s="782"/>
      <c r="P431" s="762" t="s">
        <v>80</v>
      </c>
      <c r="Q431" s="763"/>
      <c r="R431" s="763"/>
      <c r="S431" s="763"/>
      <c r="T431" s="763"/>
      <c r="U431" s="763"/>
      <c r="V431" s="764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90" t="s">
        <v>674</v>
      </c>
      <c r="B432" s="756"/>
      <c r="C432" s="756"/>
      <c r="D432" s="756"/>
      <c r="E432" s="756"/>
      <c r="F432" s="756"/>
      <c r="G432" s="756"/>
      <c r="H432" s="756"/>
      <c r="I432" s="756"/>
      <c r="J432" s="756"/>
      <c r="K432" s="756"/>
      <c r="L432" s="756"/>
      <c r="M432" s="756"/>
      <c r="N432" s="756"/>
      <c r="O432" s="756"/>
      <c r="P432" s="756"/>
      <c r="Q432" s="756"/>
      <c r="R432" s="756"/>
      <c r="S432" s="756"/>
      <c r="T432" s="756"/>
      <c r="U432" s="756"/>
      <c r="V432" s="756"/>
      <c r="W432" s="756"/>
      <c r="X432" s="756"/>
      <c r="Y432" s="756"/>
      <c r="Z432" s="756"/>
      <c r="AA432" s="746"/>
      <c r="AB432" s="746"/>
      <c r="AC432" s="746"/>
    </row>
    <row r="433" spans="1:68" ht="14.25" hidden="1" customHeight="1" x14ac:dyDescent="0.25">
      <c r="A433" s="755" t="s">
        <v>90</v>
      </c>
      <c r="B433" s="756"/>
      <c r="C433" s="756"/>
      <c r="D433" s="756"/>
      <c r="E433" s="756"/>
      <c r="F433" s="756"/>
      <c r="G433" s="756"/>
      <c r="H433" s="756"/>
      <c r="I433" s="756"/>
      <c r="J433" s="756"/>
      <c r="K433" s="756"/>
      <c r="L433" s="756"/>
      <c r="M433" s="756"/>
      <c r="N433" s="756"/>
      <c r="O433" s="756"/>
      <c r="P433" s="756"/>
      <c r="Q433" s="756"/>
      <c r="R433" s="756"/>
      <c r="S433" s="756"/>
      <c r="T433" s="756"/>
      <c r="U433" s="756"/>
      <c r="V433" s="756"/>
      <c r="W433" s="756"/>
      <c r="X433" s="756"/>
      <c r="Y433" s="756"/>
      <c r="Z433" s="756"/>
      <c r="AA433" s="745"/>
      <c r="AB433" s="745"/>
      <c r="AC433" s="745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0"/>
      <c r="R434" s="760"/>
      <c r="S434" s="760"/>
      <c r="T434" s="761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0"/>
      <c r="R435" s="760"/>
      <c r="S435" s="760"/>
      <c r="T435" s="761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0"/>
      <c r="R436" s="760"/>
      <c r="S436" s="760"/>
      <c r="T436" s="761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8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0"/>
      <c r="R437" s="760"/>
      <c r="S437" s="760"/>
      <c r="T437" s="761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0"/>
      <c r="R438" s="760"/>
      <c r="S438" s="760"/>
      <c r="T438" s="761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0"/>
      <c r="R439" s="760"/>
      <c r="S439" s="760"/>
      <c r="T439" s="761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0"/>
      <c r="R440" s="760"/>
      <c r="S440" s="760"/>
      <c r="T440" s="761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0"/>
      <c r="R441" s="760"/>
      <c r="S441" s="760"/>
      <c r="T441" s="761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81"/>
      <c r="B442" s="756"/>
      <c r="C442" s="756"/>
      <c r="D442" s="756"/>
      <c r="E442" s="756"/>
      <c r="F442" s="756"/>
      <c r="G442" s="756"/>
      <c r="H442" s="756"/>
      <c r="I442" s="756"/>
      <c r="J442" s="756"/>
      <c r="K442" s="756"/>
      <c r="L442" s="756"/>
      <c r="M442" s="756"/>
      <c r="N442" s="756"/>
      <c r="O442" s="782"/>
      <c r="P442" s="762" t="s">
        <v>80</v>
      </c>
      <c r="Q442" s="763"/>
      <c r="R442" s="763"/>
      <c r="S442" s="763"/>
      <c r="T442" s="763"/>
      <c r="U442" s="763"/>
      <c r="V442" s="764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56"/>
      <c r="B443" s="756"/>
      <c r="C443" s="756"/>
      <c r="D443" s="756"/>
      <c r="E443" s="756"/>
      <c r="F443" s="756"/>
      <c r="G443" s="756"/>
      <c r="H443" s="756"/>
      <c r="I443" s="756"/>
      <c r="J443" s="756"/>
      <c r="K443" s="756"/>
      <c r="L443" s="756"/>
      <c r="M443" s="756"/>
      <c r="N443" s="756"/>
      <c r="O443" s="782"/>
      <c r="P443" s="762" t="s">
        <v>80</v>
      </c>
      <c r="Q443" s="763"/>
      <c r="R443" s="763"/>
      <c r="S443" s="763"/>
      <c r="T443" s="763"/>
      <c r="U443" s="763"/>
      <c r="V443" s="764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5" t="s">
        <v>153</v>
      </c>
      <c r="B444" s="756"/>
      <c r="C444" s="756"/>
      <c r="D444" s="756"/>
      <c r="E444" s="756"/>
      <c r="F444" s="756"/>
      <c r="G444" s="756"/>
      <c r="H444" s="756"/>
      <c r="I444" s="756"/>
      <c r="J444" s="756"/>
      <c r="K444" s="756"/>
      <c r="L444" s="756"/>
      <c r="M444" s="756"/>
      <c r="N444" s="756"/>
      <c r="O444" s="756"/>
      <c r="P444" s="756"/>
      <c r="Q444" s="756"/>
      <c r="R444" s="756"/>
      <c r="S444" s="756"/>
      <c r="T444" s="756"/>
      <c r="U444" s="756"/>
      <c r="V444" s="756"/>
      <c r="W444" s="756"/>
      <c r="X444" s="756"/>
      <c r="Y444" s="756"/>
      <c r="Z444" s="756"/>
      <c r="AA444" s="745"/>
      <c r="AB444" s="745"/>
      <c r="AC444" s="745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7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0"/>
      <c r="R445" s="760"/>
      <c r="S445" s="760"/>
      <c r="T445" s="761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0"/>
      <c r="R446" s="760"/>
      <c r="S446" s="760"/>
      <c r="T446" s="761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81"/>
      <c r="B447" s="756"/>
      <c r="C447" s="756"/>
      <c r="D447" s="756"/>
      <c r="E447" s="756"/>
      <c r="F447" s="756"/>
      <c r="G447" s="756"/>
      <c r="H447" s="756"/>
      <c r="I447" s="756"/>
      <c r="J447" s="756"/>
      <c r="K447" s="756"/>
      <c r="L447" s="756"/>
      <c r="M447" s="756"/>
      <c r="N447" s="756"/>
      <c r="O447" s="782"/>
      <c r="P447" s="762" t="s">
        <v>80</v>
      </c>
      <c r="Q447" s="763"/>
      <c r="R447" s="763"/>
      <c r="S447" s="763"/>
      <c r="T447" s="763"/>
      <c r="U447" s="763"/>
      <c r="V447" s="764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56"/>
      <c r="B448" s="756"/>
      <c r="C448" s="756"/>
      <c r="D448" s="756"/>
      <c r="E448" s="756"/>
      <c r="F448" s="756"/>
      <c r="G448" s="756"/>
      <c r="H448" s="756"/>
      <c r="I448" s="756"/>
      <c r="J448" s="756"/>
      <c r="K448" s="756"/>
      <c r="L448" s="756"/>
      <c r="M448" s="756"/>
      <c r="N448" s="756"/>
      <c r="O448" s="782"/>
      <c r="P448" s="762" t="s">
        <v>80</v>
      </c>
      <c r="Q448" s="763"/>
      <c r="R448" s="763"/>
      <c r="S448" s="763"/>
      <c r="T448" s="763"/>
      <c r="U448" s="763"/>
      <c r="V448" s="764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5" t="s">
        <v>64</v>
      </c>
      <c r="B449" s="756"/>
      <c r="C449" s="756"/>
      <c r="D449" s="756"/>
      <c r="E449" s="756"/>
      <c r="F449" s="756"/>
      <c r="G449" s="756"/>
      <c r="H449" s="756"/>
      <c r="I449" s="756"/>
      <c r="J449" s="756"/>
      <c r="K449" s="756"/>
      <c r="L449" s="756"/>
      <c r="M449" s="756"/>
      <c r="N449" s="756"/>
      <c r="O449" s="756"/>
      <c r="P449" s="756"/>
      <c r="Q449" s="756"/>
      <c r="R449" s="756"/>
      <c r="S449" s="756"/>
      <c r="T449" s="756"/>
      <c r="U449" s="756"/>
      <c r="V449" s="756"/>
      <c r="W449" s="756"/>
      <c r="X449" s="756"/>
      <c r="Y449" s="756"/>
      <c r="Z449" s="756"/>
      <c r="AA449" s="745"/>
      <c r="AB449" s="745"/>
      <c r="AC449" s="745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47" t="s">
        <v>700</v>
      </c>
      <c r="Q450" s="760"/>
      <c r="R450" s="760"/>
      <c r="S450" s="760"/>
      <c r="T450" s="761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7" t="s">
        <v>704</v>
      </c>
      <c r="Q451" s="760"/>
      <c r="R451" s="760"/>
      <c r="S451" s="760"/>
      <c r="T451" s="761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0"/>
      <c r="R452" s="760"/>
      <c r="S452" s="760"/>
      <c r="T452" s="761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0"/>
      <c r="R453" s="760"/>
      <c r="S453" s="760"/>
      <c r="T453" s="761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0"/>
      <c r="R454" s="760"/>
      <c r="S454" s="760"/>
      <c r="T454" s="761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81"/>
      <c r="B455" s="756"/>
      <c r="C455" s="756"/>
      <c r="D455" s="756"/>
      <c r="E455" s="756"/>
      <c r="F455" s="756"/>
      <c r="G455" s="756"/>
      <c r="H455" s="756"/>
      <c r="I455" s="756"/>
      <c r="J455" s="756"/>
      <c r="K455" s="756"/>
      <c r="L455" s="756"/>
      <c r="M455" s="756"/>
      <c r="N455" s="756"/>
      <c r="O455" s="782"/>
      <c r="P455" s="762" t="s">
        <v>80</v>
      </c>
      <c r="Q455" s="763"/>
      <c r="R455" s="763"/>
      <c r="S455" s="763"/>
      <c r="T455" s="763"/>
      <c r="U455" s="763"/>
      <c r="V455" s="764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56"/>
      <c r="B456" s="756"/>
      <c r="C456" s="756"/>
      <c r="D456" s="756"/>
      <c r="E456" s="756"/>
      <c r="F456" s="756"/>
      <c r="G456" s="756"/>
      <c r="H456" s="756"/>
      <c r="I456" s="756"/>
      <c r="J456" s="756"/>
      <c r="K456" s="756"/>
      <c r="L456" s="756"/>
      <c r="M456" s="756"/>
      <c r="N456" s="756"/>
      <c r="O456" s="782"/>
      <c r="P456" s="762" t="s">
        <v>80</v>
      </c>
      <c r="Q456" s="763"/>
      <c r="R456" s="763"/>
      <c r="S456" s="763"/>
      <c r="T456" s="763"/>
      <c r="U456" s="763"/>
      <c r="V456" s="764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5" t="s">
        <v>184</v>
      </c>
      <c r="B457" s="756"/>
      <c r="C457" s="756"/>
      <c r="D457" s="756"/>
      <c r="E457" s="756"/>
      <c r="F457" s="756"/>
      <c r="G457" s="756"/>
      <c r="H457" s="756"/>
      <c r="I457" s="756"/>
      <c r="J457" s="756"/>
      <c r="K457" s="756"/>
      <c r="L457" s="756"/>
      <c r="M457" s="756"/>
      <c r="N457" s="756"/>
      <c r="O457" s="756"/>
      <c r="P457" s="756"/>
      <c r="Q457" s="756"/>
      <c r="R457" s="756"/>
      <c r="S457" s="756"/>
      <c r="T457" s="756"/>
      <c r="U457" s="756"/>
      <c r="V457" s="756"/>
      <c r="W457" s="756"/>
      <c r="X457" s="756"/>
      <c r="Y457" s="756"/>
      <c r="Z457" s="756"/>
      <c r="AA457" s="745"/>
      <c r="AB457" s="745"/>
      <c r="AC457" s="745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773" t="s">
        <v>716</v>
      </c>
      <c r="Q458" s="760"/>
      <c r="R458" s="760"/>
      <c r="S458" s="760"/>
      <c r="T458" s="761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1"/>
      <c r="B459" s="756"/>
      <c r="C459" s="756"/>
      <c r="D459" s="756"/>
      <c r="E459" s="756"/>
      <c r="F459" s="756"/>
      <c r="G459" s="756"/>
      <c r="H459" s="756"/>
      <c r="I459" s="756"/>
      <c r="J459" s="756"/>
      <c r="K459" s="756"/>
      <c r="L459" s="756"/>
      <c r="M459" s="756"/>
      <c r="N459" s="756"/>
      <c r="O459" s="782"/>
      <c r="P459" s="762" t="s">
        <v>80</v>
      </c>
      <c r="Q459" s="763"/>
      <c r="R459" s="763"/>
      <c r="S459" s="763"/>
      <c r="T459" s="763"/>
      <c r="U459" s="763"/>
      <c r="V459" s="764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56"/>
      <c r="B460" s="756"/>
      <c r="C460" s="756"/>
      <c r="D460" s="756"/>
      <c r="E460" s="756"/>
      <c r="F460" s="756"/>
      <c r="G460" s="756"/>
      <c r="H460" s="756"/>
      <c r="I460" s="756"/>
      <c r="J460" s="756"/>
      <c r="K460" s="756"/>
      <c r="L460" s="756"/>
      <c r="M460" s="756"/>
      <c r="N460" s="756"/>
      <c r="O460" s="782"/>
      <c r="P460" s="762" t="s">
        <v>80</v>
      </c>
      <c r="Q460" s="763"/>
      <c r="R460" s="763"/>
      <c r="S460" s="763"/>
      <c r="T460" s="763"/>
      <c r="U460" s="763"/>
      <c r="V460" s="764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58" t="s">
        <v>718</v>
      </c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59"/>
      <c r="P461" s="859"/>
      <c r="Q461" s="859"/>
      <c r="R461" s="859"/>
      <c r="S461" s="859"/>
      <c r="T461" s="859"/>
      <c r="U461" s="859"/>
      <c r="V461" s="859"/>
      <c r="W461" s="859"/>
      <c r="X461" s="859"/>
      <c r="Y461" s="859"/>
      <c r="Z461" s="859"/>
      <c r="AA461" s="48"/>
      <c r="AB461" s="48"/>
      <c r="AC461" s="48"/>
    </row>
    <row r="462" spans="1:68" ht="16.5" hidden="1" customHeight="1" x14ac:dyDescent="0.25">
      <c r="A462" s="790" t="s">
        <v>719</v>
      </c>
      <c r="B462" s="756"/>
      <c r="C462" s="756"/>
      <c r="D462" s="756"/>
      <c r="E462" s="756"/>
      <c r="F462" s="756"/>
      <c r="G462" s="756"/>
      <c r="H462" s="756"/>
      <c r="I462" s="756"/>
      <c r="J462" s="756"/>
      <c r="K462" s="756"/>
      <c r="L462" s="756"/>
      <c r="M462" s="756"/>
      <c r="N462" s="756"/>
      <c r="O462" s="756"/>
      <c r="P462" s="756"/>
      <c r="Q462" s="756"/>
      <c r="R462" s="756"/>
      <c r="S462" s="756"/>
      <c r="T462" s="756"/>
      <c r="U462" s="756"/>
      <c r="V462" s="756"/>
      <c r="W462" s="756"/>
      <c r="X462" s="756"/>
      <c r="Y462" s="756"/>
      <c r="Z462" s="756"/>
      <c r="AA462" s="746"/>
      <c r="AB462" s="746"/>
      <c r="AC462" s="746"/>
    </row>
    <row r="463" spans="1:68" ht="14.25" hidden="1" customHeight="1" x14ac:dyDescent="0.25">
      <c r="A463" s="755" t="s">
        <v>153</v>
      </c>
      <c r="B463" s="756"/>
      <c r="C463" s="756"/>
      <c r="D463" s="756"/>
      <c r="E463" s="756"/>
      <c r="F463" s="756"/>
      <c r="G463" s="756"/>
      <c r="H463" s="756"/>
      <c r="I463" s="756"/>
      <c r="J463" s="756"/>
      <c r="K463" s="756"/>
      <c r="L463" s="756"/>
      <c r="M463" s="756"/>
      <c r="N463" s="756"/>
      <c r="O463" s="756"/>
      <c r="P463" s="756"/>
      <c r="Q463" s="756"/>
      <c r="R463" s="756"/>
      <c r="S463" s="756"/>
      <c r="T463" s="756"/>
      <c r="U463" s="756"/>
      <c r="V463" s="756"/>
      <c r="W463" s="756"/>
      <c r="X463" s="756"/>
      <c r="Y463" s="756"/>
      <c r="Z463" s="756"/>
      <c r="AA463" s="745"/>
      <c r="AB463" s="745"/>
      <c r="AC463" s="745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84" t="s">
        <v>722</v>
      </c>
      <c r="Q464" s="760"/>
      <c r="R464" s="760"/>
      <c r="S464" s="760"/>
      <c r="T464" s="761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30" t="s">
        <v>726</v>
      </c>
      <c r="Q465" s="760"/>
      <c r="R465" s="760"/>
      <c r="S465" s="760"/>
      <c r="T465" s="761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4" t="s">
        <v>726</v>
      </c>
      <c r="Q466" s="760"/>
      <c r="R466" s="760"/>
      <c r="S466" s="760"/>
      <c r="T466" s="761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0"/>
      <c r="R467" s="760"/>
      <c r="S467" s="760"/>
      <c r="T467" s="761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0"/>
      <c r="R468" s="760"/>
      <c r="S468" s="760"/>
      <c r="T468" s="761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10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0"/>
      <c r="R469" s="760"/>
      <c r="S469" s="760"/>
      <c r="T469" s="761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7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0"/>
      <c r="R470" s="760"/>
      <c r="S470" s="760"/>
      <c r="T470" s="761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775" t="s">
        <v>739</v>
      </c>
      <c r="Q471" s="760"/>
      <c r="R471" s="760"/>
      <c r="S471" s="760"/>
      <c r="T471" s="761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0"/>
      <c r="R472" s="760"/>
      <c r="S472" s="760"/>
      <c r="T472" s="761"/>
      <c r="U472" s="34"/>
      <c r="V472" s="34"/>
      <c r="W472" s="35" t="s">
        <v>69</v>
      </c>
      <c r="X472" s="751">
        <v>14.7</v>
      </c>
      <c r="Y472" s="752">
        <f t="shared" si="91"/>
        <v>14.700000000000001</v>
      </c>
      <c r="Z472" s="36">
        <f t="shared" si="96"/>
        <v>3.5140000000000005E-2</v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15.61</v>
      </c>
      <c r="BN472" s="64">
        <f t="shared" si="93"/>
        <v>15.61</v>
      </c>
      <c r="BO472" s="64">
        <f t="shared" si="94"/>
        <v>2.9914529914529912E-2</v>
      </c>
      <c r="BP472" s="64">
        <f t="shared" si="95"/>
        <v>2.9914529914529919E-2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0"/>
      <c r="R473" s="760"/>
      <c r="S473" s="760"/>
      <c r="T473" s="761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9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0"/>
      <c r="R474" s="760"/>
      <c r="S474" s="760"/>
      <c r="T474" s="761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7" t="s">
        <v>747</v>
      </c>
      <c r="Q475" s="760"/>
      <c r="R475" s="760"/>
      <c r="S475" s="760"/>
      <c r="T475" s="761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0"/>
      <c r="R476" s="760"/>
      <c r="S476" s="760"/>
      <c r="T476" s="761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0"/>
      <c r="R477" s="760"/>
      <c r="S477" s="760"/>
      <c r="T477" s="761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1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0"/>
      <c r="R478" s="760"/>
      <c r="S478" s="760"/>
      <c r="T478" s="761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9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0"/>
      <c r="R479" s="760"/>
      <c r="S479" s="760"/>
      <c r="T479" s="761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27" t="s">
        <v>758</v>
      </c>
      <c r="Q480" s="760"/>
      <c r="R480" s="760"/>
      <c r="S480" s="760"/>
      <c r="T480" s="761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81"/>
      <c r="B481" s="756"/>
      <c r="C481" s="756"/>
      <c r="D481" s="756"/>
      <c r="E481" s="756"/>
      <c r="F481" s="756"/>
      <c r="G481" s="756"/>
      <c r="H481" s="756"/>
      <c r="I481" s="756"/>
      <c r="J481" s="756"/>
      <c r="K481" s="756"/>
      <c r="L481" s="756"/>
      <c r="M481" s="756"/>
      <c r="N481" s="756"/>
      <c r="O481" s="782"/>
      <c r="P481" s="762" t="s">
        <v>80</v>
      </c>
      <c r="Q481" s="763"/>
      <c r="R481" s="763"/>
      <c r="S481" s="763"/>
      <c r="T481" s="763"/>
      <c r="U481" s="763"/>
      <c r="V481" s="764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6.9999999999999991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7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3.5140000000000005E-2</v>
      </c>
      <c r="AA481" s="754"/>
      <c r="AB481" s="754"/>
      <c r="AC481" s="754"/>
    </row>
    <row r="482" spans="1:68" x14ac:dyDescent="0.2">
      <c r="A482" s="756"/>
      <c r="B482" s="756"/>
      <c r="C482" s="756"/>
      <c r="D482" s="756"/>
      <c r="E482" s="756"/>
      <c r="F482" s="756"/>
      <c r="G482" s="756"/>
      <c r="H482" s="756"/>
      <c r="I482" s="756"/>
      <c r="J482" s="756"/>
      <c r="K482" s="756"/>
      <c r="L482" s="756"/>
      <c r="M482" s="756"/>
      <c r="N482" s="756"/>
      <c r="O482" s="782"/>
      <c r="P482" s="762" t="s">
        <v>80</v>
      </c>
      <c r="Q482" s="763"/>
      <c r="R482" s="763"/>
      <c r="S482" s="763"/>
      <c r="T482" s="763"/>
      <c r="U482" s="763"/>
      <c r="V482" s="764"/>
      <c r="W482" s="37" t="s">
        <v>69</v>
      </c>
      <c r="X482" s="753">
        <f>IFERROR(SUM(X464:X480),"0")</f>
        <v>14.7</v>
      </c>
      <c r="Y482" s="753">
        <f>IFERROR(SUM(Y464:Y480),"0")</f>
        <v>14.700000000000001</v>
      </c>
      <c r="Z482" s="37"/>
      <c r="AA482" s="754"/>
      <c r="AB482" s="754"/>
      <c r="AC482" s="754"/>
    </row>
    <row r="483" spans="1:68" ht="14.25" hidden="1" customHeight="1" x14ac:dyDescent="0.25">
      <c r="A483" s="755" t="s">
        <v>64</v>
      </c>
      <c r="B483" s="756"/>
      <c r="C483" s="756"/>
      <c r="D483" s="756"/>
      <c r="E483" s="756"/>
      <c r="F483" s="756"/>
      <c r="G483" s="756"/>
      <c r="H483" s="756"/>
      <c r="I483" s="756"/>
      <c r="J483" s="756"/>
      <c r="K483" s="756"/>
      <c r="L483" s="756"/>
      <c r="M483" s="756"/>
      <c r="N483" s="756"/>
      <c r="O483" s="756"/>
      <c r="P483" s="756"/>
      <c r="Q483" s="756"/>
      <c r="R483" s="756"/>
      <c r="S483" s="756"/>
      <c r="T483" s="756"/>
      <c r="U483" s="756"/>
      <c r="V483" s="756"/>
      <c r="W483" s="756"/>
      <c r="X483" s="756"/>
      <c r="Y483" s="756"/>
      <c r="Z483" s="756"/>
      <c r="AA483" s="745"/>
      <c r="AB483" s="745"/>
      <c r="AC483" s="745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0"/>
      <c r="R484" s="760"/>
      <c r="S484" s="760"/>
      <c r="T484" s="761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0"/>
      <c r="R485" s="760"/>
      <c r="S485" s="760"/>
      <c r="T485" s="761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81"/>
      <c r="B486" s="756"/>
      <c r="C486" s="756"/>
      <c r="D486" s="756"/>
      <c r="E486" s="756"/>
      <c r="F486" s="756"/>
      <c r="G486" s="756"/>
      <c r="H486" s="756"/>
      <c r="I486" s="756"/>
      <c r="J486" s="756"/>
      <c r="K486" s="756"/>
      <c r="L486" s="756"/>
      <c r="M486" s="756"/>
      <c r="N486" s="756"/>
      <c r="O486" s="782"/>
      <c r="P486" s="762" t="s">
        <v>80</v>
      </c>
      <c r="Q486" s="763"/>
      <c r="R486" s="763"/>
      <c r="S486" s="763"/>
      <c r="T486" s="763"/>
      <c r="U486" s="763"/>
      <c r="V486" s="764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56"/>
      <c r="B487" s="756"/>
      <c r="C487" s="756"/>
      <c r="D487" s="756"/>
      <c r="E487" s="756"/>
      <c r="F487" s="756"/>
      <c r="G487" s="756"/>
      <c r="H487" s="756"/>
      <c r="I487" s="756"/>
      <c r="J487" s="756"/>
      <c r="K487" s="756"/>
      <c r="L487" s="756"/>
      <c r="M487" s="756"/>
      <c r="N487" s="756"/>
      <c r="O487" s="782"/>
      <c r="P487" s="762" t="s">
        <v>80</v>
      </c>
      <c r="Q487" s="763"/>
      <c r="R487" s="763"/>
      <c r="S487" s="763"/>
      <c r="T487" s="763"/>
      <c r="U487" s="763"/>
      <c r="V487" s="764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5" t="s">
        <v>82</v>
      </c>
      <c r="B488" s="756"/>
      <c r="C488" s="756"/>
      <c r="D488" s="756"/>
      <c r="E488" s="756"/>
      <c r="F488" s="756"/>
      <c r="G488" s="756"/>
      <c r="H488" s="756"/>
      <c r="I488" s="756"/>
      <c r="J488" s="756"/>
      <c r="K488" s="756"/>
      <c r="L488" s="756"/>
      <c r="M488" s="756"/>
      <c r="N488" s="756"/>
      <c r="O488" s="756"/>
      <c r="P488" s="756"/>
      <c r="Q488" s="756"/>
      <c r="R488" s="756"/>
      <c r="S488" s="756"/>
      <c r="T488" s="756"/>
      <c r="U488" s="756"/>
      <c r="V488" s="756"/>
      <c r="W488" s="756"/>
      <c r="X488" s="756"/>
      <c r="Y488" s="756"/>
      <c r="Z488" s="756"/>
      <c r="AA488" s="745"/>
      <c r="AB488" s="745"/>
      <c r="AC488" s="745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0"/>
      <c r="R489" s="760"/>
      <c r="S489" s="760"/>
      <c r="T489" s="761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81"/>
      <c r="B490" s="756"/>
      <c r="C490" s="756"/>
      <c r="D490" s="756"/>
      <c r="E490" s="756"/>
      <c r="F490" s="756"/>
      <c r="G490" s="756"/>
      <c r="H490" s="756"/>
      <c r="I490" s="756"/>
      <c r="J490" s="756"/>
      <c r="K490" s="756"/>
      <c r="L490" s="756"/>
      <c r="M490" s="756"/>
      <c r="N490" s="756"/>
      <c r="O490" s="782"/>
      <c r="P490" s="762" t="s">
        <v>80</v>
      </c>
      <c r="Q490" s="763"/>
      <c r="R490" s="763"/>
      <c r="S490" s="763"/>
      <c r="T490" s="763"/>
      <c r="U490" s="763"/>
      <c r="V490" s="764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56"/>
      <c r="B491" s="756"/>
      <c r="C491" s="756"/>
      <c r="D491" s="756"/>
      <c r="E491" s="756"/>
      <c r="F491" s="756"/>
      <c r="G491" s="756"/>
      <c r="H491" s="756"/>
      <c r="I491" s="756"/>
      <c r="J491" s="756"/>
      <c r="K491" s="756"/>
      <c r="L491" s="756"/>
      <c r="M491" s="756"/>
      <c r="N491" s="756"/>
      <c r="O491" s="782"/>
      <c r="P491" s="762" t="s">
        <v>80</v>
      </c>
      <c r="Q491" s="763"/>
      <c r="R491" s="763"/>
      <c r="S491" s="763"/>
      <c r="T491" s="763"/>
      <c r="U491" s="763"/>
      <c r="V491" s="764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90" t="s">
        <v>770</v>
      </c>
      <c r="B492" s="756"/>
      <c r="C492" s="756"/>
      <c r="D492" s="756"/>
      <c r="E492" s="756"/>
      <c r="F492" s="756"/>
      <c r="G492" s="756"/>
      <c r="H492" s="756"/>
      <c r="I492" s="756"/>
      <c r="J492" s="756"/>
      <c r="K492" s="756"/>
      <c r="L492" s="756"/>
      <c r="M492" s="756"/>
      <c r="N492" s="756"/>
      <c r="O492" s="756"/>
      <c r="P492" s="756"/>
      <c r="Q492" s="756"/>
      <c r="R492" s="756"/>
      <c r="S492" s="756"/>
      <c r="T492" s="756"/>
      <c r="U492" s="756"/>
      <c r="V492" s="756"/>
      <c r="W492" s="756"/>
      <c r="X492" s="756"/>
      <c r="Y492" s="756"/>
      <c r="Z492" s="756"/>
      <c r="AA492" s="746"/>
      <c r="AB492" s="746"/>
      <c r="AC492" s="746"/>
    </row>
    <row r="493" spans="1:68" ht="14.25" hidden="1" customHeight="1" x14ac:dyDescent="0.25">
      <c r="A493" s="755" t="s">
        <v>142</v>
      </c>
      <c r="B493" s="756"/>
      <c r="C493" s="756"/>
      <c r="D493" s="756"/>
      <c r="E493" s="756"/>
      <c r="F493" s="756"/>
      <c r="G493" s="756"/>
      <c r="H493" s="756"/>
      <c r="I493" s="756"/>
      <c r="J493" s="756"/>
      <c r="K493" s="756"/>
      <c r="L493" s="756"/>
      <c r="M493" s="756"/>
      <c r="N493" s="756"/>
      <c r="O493" s="756"/>
      <c r="P493" s="756"/>
      <c r="Q493" s="756"/>
      <c r="R493" s="756"/>
      <c r="S493" s="756"/>
      <c r="T493" s="756"/>
      <c r="U493" s="756"/>
      <c r="V493" s="756"/>
      <c r="W493" s="756"/>
      <c r="X493" s="756"/>
      <c r="Y493" s="756"/>
      <c r="Z493" s="756"/>
      <c r="AA493" s="745"/>
      <c r="AB493" s="745"/>
      <c r="AC493" s="745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0"/>
      <c r="R494" s="760"/>
      <c r="S494" s="760"/>
      <c r="T494" s="761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81"/>
      <c r="B495" s="756"/>
      <c r="C495" s="756"/>
      <c r="D495" s="756"/>
      <c r="E495" s="756"/>
      <c r="F495" s="756"/>
      <c r="G495" s="756"/>
      <c r="H495" s="756"/>
      <c r="I495" s="756"/>
      <c r="J495" s="756"/>
      <c r="K495" s="756"/>
      <c r="L495" s="756"/>
      <c r="M495" s="756"/>
      <c r="N495" s="756"/>
      <c r="O495" s="782"/>
      <c r="P495" s="762" t="s">
        <v>80</v>
      </c>
      <c r="Q495" s="763"/>
      <c r="R495" s="763"/>
      <c r="S495" s="763"/>
      <c r="T495" s="763"/>
      <c r="U495" s="763"/>
      <c r="V495" s="764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56"/>
      <c r="B496" s="756"/>
      <c r="C496" s="756"/>
      <c r="D496" s="756"/>
      <c r="E496" s="756"/>
      <c r="F496" s="756"/>
      <c r="G496" s="756"/>
      <c r="H496" s="756"/>
      <c r="I496" s="756"/>
      <c r="J496" s="756"/>
      <c r="K496" s="756"/>
      <c r="L496" s="756"/>
      <c r="M496" s="756"/>
      <c r="N496" s="756"/>
      <c r="O496" s="782"/>
      <c r="P496" s="762" t="s">
        <v>80</v>
      </c>
      <c r="Q496" s="763"/>
      <c r="R496" s="763"/>
      <c r="S496" s="763"/>
      <c r="T496" s="763"/>
      <c r="U496" s="763"/>
      <c r="V496" s="764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5" t="s">
        <v>153</v>
      </c>
      <c r="B497" s="756"/>
      <c r="C497" s="756"/>
      <c r="D497" s="756"/>
      <c r="E497" s="756"/>
      <c r="F497" s="756"/>
      <c r="G497" s="756"/>
      <c r="H497" s="756"/>
      <c r="I497" s="756"/>
      <c r="J497" s="756"/>
      <c r="K497" s="756"/>
      <c r="L497" s="756"/>
      <c r="M497" s="756"/>
      <c r="N497" s="756"/>
      <c r="O497" s="756"/>
      <c r="P497" s="756"/>
      <c r="Q497" s="756"/>
      <c r="R497" s="756"/>
      <c r="S497" s="756"/>
      <c r="T497" s="756"/>
      <c r="U497" s="756"/>
      <c r="V497" s="756"/>
      <c r="W497" s="756"/>
      <c r="X497" s="756"/>
      <c r="Y497" s="756"/>
      <c r="Z497" s="756"/>
      <c r="AA497" s="745"/>
      <c r="AB497" s="745"/>
      <c r="AC497" s="745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79" t="s">
        <v>776</v>
      </c>
      <c r="Q498" s="760"/>
      <c r="R498" s="760"/>
      <c r="S498" s="760"/>
      <c r="T498" s="761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0"/>
      <c r="R499" s="760"/>
      <c r="S499" s="760"/>
      <c r="T499" s="761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997" t="s">
        <v>783</v>
      </c>
      <c r="Q500" s="760"/>
      <c r="R500" s="760"/>
      <c r="S500" s="760"/>
      <c r="T500" s="761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0"/>
      <c r="R501" s="760"/>
      <c r="S501" s="760"/>
      <c r="T501" s="761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0"/>
      <c r="R502" s="760"/>
      <c r="S502" s="760"/>
      <c r="T502" s="761"/>
      <c r="U502" s="34"/>
      <c r="V502" s="34"/>
      <c r="W502" s="35" t="s">
        <v>69</v>
      </c>
      <c r="X502" s="751">
        <v>184.8</v>
      </c>
      <c r="Y502" s="752">
        <f>IFERROR(IF(X502="",0,CEILING((X502/$H502),1)*$H502),"")</f>
        <v>184.8</v>
      </c>
      <c r="Z502" s="36">
        <f>IFERROR(IF(Y502=0,"",ROUNDUP(Y502/H502,0)*0.00502),"")</f>
        <v>0.44176000000000004</v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196.24</v>
      </c>
      <c r="BN502" s="64">
        <f>IFERROR(Y502*I502/H502,"0")</f>
        <v>196.24</v>
      </c>
      <c r="BO502" s="64">
        <f>IFERROR(1/J502*(X502/H502),"0")</f>
        <v>0.37606837606837612</v>
      </c>
      <c r="BP502" s="64">
        <f>IFERROR(1/J502*(Y502/H502),"0")</f>
        <v>0.37606837606837612</v>
      </c>
    </row>
    <row r="503" spans="1:68" x14ac:dyDescent="0.2">
      <c r="A503" s="781"/>
      <c r="B503" s="756"/>
      <c r="C503" s="756"/>
      <c r="D503" s="756"/>
      <c r="E503" s="756"/>
      <c r="F503" s="756"/>
      <c r="G503" s="756"/>
      <c r="H503" s="756"/>
      <c r="I503" s="756"/>
      <c r="J503" s="756"/>
      <c r="K503" s="756"/>
      <c r="L503" s="756"/>
      <c r="M503" s="756"/>
      <c r="N503" s="756"/>
      <c r="O503" s="782"/>
      <c r="P503" s="762" t="s">
        <v>80</v>
      </c>
      <c r="Q503" s="763"/>
      <c r="R503" s="763"/>
      <c r="S503" s="763"/>
      <c r="T503" s="763"/>
      <c r="U503" s="763"/>
      <c r="V503" s="764"/>
      <c r="W503" s="37" t="s">
        <v>81</v>
      </c>
      <c r="X503" s="753">
        <f>IFERROR(X498/H498,"0")+IFERROR(X499/H499,"0")+IFERROR(X500/H500,"0")+IFERROR(X501/H501,"0")+IFERROR(X502/H502,"0")</f>
        <v>88</v>
      </c>
      <c r="Y503" s="753">
        <f>IFERROR(Y498/H498,"0")+IFERROR(Y499/H499,"0")+IFERROR(Y500/H500,"0")+IFERROR(Y501/H501,"0")+IFERROR(Y502/H502,"0")</f>
        <v>88</v>
      </c>
      <c r="Z503" s="753">
        <f>IFERROR(IF(Z498="",0,Z498),"0")+IFERROR(IF(Z499="",0,Z499),"0")+IFERROR(IF(Z500="",0,Z500),"0")+IFERROR(IF(Z501="",0,Z501),"0")+IFERROR(IF(Z502="",0,Z502),"0")</f>
        <v>0.44176000000000004</v>
      </c>
      <c r="AA503" s="754"/>
      <c r="AB503" s="754"/>
      <c r="AC503" s="754"/>
    </row>
    <row r="504" spans="1:68" x14ac:dyDescent="0.2">
      <c r="A504" s="756"/>
      <c r="B504" s="756"/>
      <c r="C504" s="756"/>
      <c r="D504" s="756"/>
      <c r="E504" s="756"/>
      <c r="F504" s="756"/>
      <c r="G504" s="756"/>
      <c r="H504" s="756"/>
      <c r="I504" s="756"/>
      <c r="J504" s="756"/>
      <c r="K504" s="756"/>
      <c r="L504" s="756"/>
      <c r="M504" s="756"/>
      <c r="N504" s="756"/>
      <c r="O504" s="782"/>
      <c r="P504" s="762" t="s">
        <v>80</v>
      </c>
      <c r="Q504" s="763"/>
      <c r="R504" s="763"/>
      <c r="S504" s="763"/>
      <c r="T504" s="763"/>
      <c r="U504" s="763"/>
      <c r="V504" s="764"/>
      <c r="W504" s="37" t="s">
        <v>69</v>
      </c>
      <c r="X504" s="753">
        <f>IFERROR(SUM(X498:X502),"0")</f>
        <v>184.8</v>
      </c>
      <c r="Y504" s="753">
        <f>IFERROR(SUM(Y498:Y502),"0")</f>
        <v>184.8</v>
      </c>
      <c r="Z504" s="37"/>
      <c r="AA504" s="754"/>
      <c r="AB504" s="754"/>
      <c r="AC504" s="754"/>
    </row>
    <row r="505" spans="1:68" ht="16.5" hidden="1" customHeight="1" x14ac:dyDescent="0.25">
      <c r="A505" s="790" t="s">
        <v>788</v>
      </c>
      <c r="B505" s="756"/>
      <c r="C505" s="756"/>
      <c r="D505" s="756"/>
      <c r="E505" s="756"/>
      <c r="F505" s="756"/>
      <c r="G505" s="756"/>
      <c r="H505" s="756"/>
      <c r="I505" s="756"/>
      <c r="J505" s="756"/>
      <c r="K505" s="756"/>
      <c r="L505" s="756"/>
      <c r="M505" s="756"/>
      <c r="N505" s="756"/>
      <c r="O505" s="756"/>
      <c r="P505" s="756"/>
      <c r="Q505" s="756"/>
      <c r="R505" s="756"/>
      <c r="S505" s="756"/>
      <c r="T505" s="756"/>
      <c r="U505" s="756"/>
      <c r="V505" s="756"/>
      <c r="W505" s="756"/>
      <c r="X505" s="756"/>
      <c r="Y505" s="756"/>
      <c r="Z505" s="756"/>
      <c r="AA505" s="746"/>
      <c r="AB505" s="746"/>
      <c r="AC505" s="746"/>
    </row>
    <row r="506" spans="1:68" ht="14.25" hidden="1" customHeight="1" x14ac:dyDescent="0.25">
      <c r="A506" s="755" t="s">
        <v>153</v>
      </c>
      <c r="B506" s="756"/>
      <c r="C506" s="756"/>
      <c r="D506" s="756"/>
      <c r="E506" s="756"/>
      <c r="F506" s="756"/>
      <c r="G506" s="756"/>
      <c r="H506" s="756"/>
      <c r="I506" s="756"/>
      <c r="J506" s="756"/>
      <c r="K506" s="756"/>
      <c r="L506" s="756"/>
      <c r="M506" s="756"/>
      <c r="N506" s="756"/>
      <c r="O506" s="756"/>
      <c r="P506" s="756"/>
      <c r="Q506" s="756"/>
      <c r="R506" s="756"/>
      <c r="S506" s="756"/>
      <c r="T506" s="756"/>
      <c r="U506" s="756"/>
      <c r="V506" s="756"/>
      <c r="W506" s="756"/>
      <c r="X506" s="756"/>
      <c r="Y506" s="756"/>
      <c r="Z506" s="756"/>
      <c r="AA506" s="745"/>
      <c r="AB506" s="745"/>
      <c r="AC506" s="745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0"/>
      <c r="R507" s="760"/>
      <c r="S507" s="760"/>
      <c r="T507" s="761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85" t="s">
        <v>794</v>
      </c>
      <c r="Q508" s="760"/>
      <c r="R508" s="760"/>
      <c r="S508" s="760"/>
      <c r="T508" s="761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2" t="s">
        <v>798</v>
      </c>
      <c r="Q509" s="760"/>
      <c r="R509" s="760"/>
      <c r="S509" s="760"/>
      <c r="T509" s="761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1"/>
      <c r="B510" s="756"/>
      <c r="C510" s="756"/>
      <c r="D510" s="756"/>
      <c r="E510" s="756"/>
      <c r="F510" s="756"/>
      <c r="G510" s="756"/>
      <c r="H510" s="756"/>
      <c r="I510" s="756"/>
      <c r="J510" s="756"/>
      <c r="K510" s="756"/>
      <c r="L510" s="756"/>
      <c r="M510" s="756"/>
      <c r="N510" s="756"/>
      <c r="O510" s="782"/>
      <c r="P510" s="762" t="s">
        <v>80</v>
      </c>
      <c r="Q510" s="763"/>
      <c r="R510" s="763"/>
      <c r="S510" s="763"/>
      <c r="T510" s="763"/>
      <c r="U510" s="763"/>
      <c r="V510" s="764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56"/>
      <c r="B511" s="756"/>
      <c r="C511" s="756"/>
      <c r="D511" s="756"/>
      <c r="E511" s="756"/>
      <c r="F511" s="756"/>
      <c r="G511" s="756"/>
      <c r="H511" s="756"/>
      <c r="I511" s="756"/>
      <c r="J511" s="756"/>
      <c r="K511" s="756"/>
      <c r="L511" s="756"/>
      <c r="M511" s="756"/>
      <c r="N511" s="756"/>
      <c r="O511" s="782"/>
      <c r="P511" s="762" t="s">
        <v>80</v>
      </c>
      <c r="Q511" s="763"/>
      <c r="R511" s="763"/>
      <c r="S511" s="763"/>
      <c r="T511" s="763"/>
      <c r="U511" s="763"/>
      <c r="V511" s="764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90" t="s">
        <v>800</v>
      </c>
      <c r="B512" s="756"/>
      <c r="C512" s="756"/>
      <c r="D512" s="756"/>
      <c r="E512" s="756"/>
      <c r="F512" s="756"/>
      <c r="G512" s="756"/>
      <c r="H512" s="756"/>
      <c r="I512" s="756"/>
      <c r="J512" s="756"/>
      <c r="K512" s="756"/>
      <c r="L512" s="756"/>
      <c r="M512" s="756"/>
      <c r="N512" s="756"/>
      <c r="O512" s="756"/>
      <c r="P512" s="756"/>
      <c r="Q512" s="756"/>
      <c r="R512" s="756"/>
      <c r="S512" s="756"/>
      <c r="T512" s="756"/>
      <c r="U512" s="756"/>
      <c r="V512" s="756"/>
      <c r="W512" s="756"/>
      <c r="X512" s="756"/>
      <c r="Y512" s="756"/>
      <c r="Z512" s="756"/>
      <c r="AA512" s="746"/>
      <c r="AB512" s="746"/>
      <c r="AC512" s="746"/>
    </row>
    <row r="513" spans="1:68" ht="14.25" hidden="1" customHeight="1" x14ac:dyDescent="0.25">
      <c r="A513" s="755" t="s">
        <v>153</v>
      </c>
      <c r="B513" s="756"/>
      <c r="C513" s="756"/>
      <c r="D513" s="756"/>
      <c r="E513" s="756"/>
      <c r="F513" s="756"/>
      <c r="G513" s="756"/>
      <c r="H513" s="756"/>
      <c r="I513" s="756"/>
      <c r="J513" s="756"/>
      <c r="K513" s="756"/>
      <c r="L513" s="756"/>
      <c r="M513" s="756"/>
      <c r="N513" s="756"/>
      <c r="O513" s="756"/>
      <c r="P513" s="756"/>
      <c r="Q513" s="756"/>
      <c r="R513" s="756"/>
      <c r="S513" s="756"/>
      <c r="T513" s="756"/>
      <c r="U513" s="756"/>
      <c r="V513" s="756"/>
      <c r="W513" s="756"/>
      <c r="X513" s="756"/>
      <c r="Y513" s="756"/>
      <c r="Z513" s="756"/>
      <c r="AA513" s="745"/>
      <c r="AB513" s="745"/>
      <c r="AC513" s="745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0"/>
      <c r="R514" s="760"/>
      <c r="S514" s="760"/>
      <c r="T514" s="761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1"/>
      <c r="B515" s="756"/>
      <c r="C515" s="756"/>
      <c r="D515" s="756"/>
      <c r="E515" s="756"/>
      <c r="F515" s="756"/>
      <c r="G515" s="756"/>
      <c r="H515" s="756"/>
      <c r="I515" s="756"/>
      <c r="J515" s="756"/>
      <c r="K515" s="756"/>
      <c r="L515" s="756"/>
      <c r="M515" s="756"/>
      <c r="N515" s="756"/>
      <c r="O515" s="782"/>
      <c r="P515" s="762" t="s">
        <v>80</v>
      </c>
      <c r="Q515" s="763"/>
      <c r="R515" s="763"/>
      <c r="S515" s="763"/>
      <c r="T515" s="763"/>
      <c r="U515" s="763"/>
      <c r="V515" s="764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56"/>
      <c r="B516" s="756"/>
      <c r="C516" s="756"/>
      <c r="D516" s="756"/>
      <c r="E516" s="756"/>
      <c r="F516" s="756"/>
      <c r="G516" s="756"/>
      <c r="H516" s="756"/>
      <c r="I516" s="756"/>
      <c r="J516" s="756"/>
      <c r="K516" s="756"/>
      <c r="L516" s="756"/>
      <c r="M516" s="756"/>
      <c r="N516" s="756"/>
      <c r="O516" s="782"/>
      <c r="P516" s="762" t="s">
        <v>80</v>
      </c>
      <c r="Q516" s="763"/>
      <c r="R516" s="763"/>
      <c r="S516" s="763"/>
      <c r="T516" s="763"/>
      <c r="U516" s="763"/>
      <c r="V516" s="764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5" t="s">
        <v>184</v>
      </c>
      <c r="B517" s="756"/>
      <c r="C517" s="756"/>
      <c r="D517" s="756"/>
      <c r="E517" s="756"/>
      <c r="F517" s="756"/>
      <c r="G517" s="756"/>
      <c r="H517" s="756"/>
      <c r="I517" s="756"/>
      <c r="J517" s="756"/>
      <c r="K517" s="756"/>
      <c r="L517" s="756"/>
      <c r="M517" s="756"/>
      <c r="N517" s="756"/>
      <c r="O517" s="756"/>
      <c r="P517" s="756"/>
      <c r="Q517" s="756"/>
      <c r="R517" s="756"/>
      <c r="S517" s="756"/>
      <c r="T517" s="756"/>
      <c r="U517" s="756"/>
      <c r="V517" s="756"/>
      <c r="W517" s="756"/>
      <c r="X517" s="756"/>
      <c r="Y517" s="756"/>
      <c r="Z517" s="756"/>
      <c r="AA517" s="745"/>
      <c r="AB517" s="745"/>
      <c r="AC517" s="745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0"/>
      <c r="R518" s="760"/>
      <c r="S518" s="760"/>
      <c r="T518" s="761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81"/>
      <c r="B519" s="756"/>
      <c r="C519" s="756"/>
      <c r="D519" s="756"/>
      <c r="E519" s="756"/>
      <c r="F519" s="756"/>
      <c r="G519" s="756"/>
      <c r="H519" s="756"/>
      <c r="I519" s="756"/>
      <c r="J519" s="756"/>
      <c r="K519" s="756"/>
      <c r="L519" s="756"/>
      <c r="M519" s="756"/>
      <c r="N519" s="756"/>
      <c r="O519" s="782"/>
      <c r="P519" s="762" t="s">
        <v>80</v>
      </c>
      <c r="Q519" s="763"/>
      <c r="R519" s="763"/>
      <c r="S519" s="763"/>
      <c r="T519" s="763"/>
      <c r="U519" s="763"/>
      <c r="V519" s="764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56"/>
      <c r="B520" s="756"/>
      <c r="C520" s="756"/>
      <c r="D520" s="756"/>
      <c r="E520" s="756"/>
      <c r="F520" s="756"/>
      <c r="G520" s="756"/>
      <c r="H520" s="756"/>
      <c r="I520" s="756"/>
      <c r="J520" s="756"/>
      <c r="K520" s="756"/>
      <c r="L520" s="756"/>
      <c r="M520" s="756"/>
      <c r="N520" s="756"/>
      <c r="O520" s="782"/>
      <c r="P520" s="762" t="s">
        <v>80</v>
      </c>
      <c r="Q520" s="763"/>
      <c r="R520" s="763"/>
      <c r="S520" s="763"/>
      <c r="T520" s="763"/>
      <c r="U520" s="763"/>
      <c r="V520" s="764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58" t="s">
        <v>807</v>
      </c>
      <c r="B521" s="859"/>
      <c r="C521" s="859"/>
      <c r="D521" s="859"/>
      <c r="E521" s="859"/>
      <c r="F521" s="859"/>
      <c r="G521" s="859"/>
      <c r="H521" s="859"/>
      <c r="I521" s="859"/>
      <c r="J521" s="859"/>
      <c r="K521" s="859"/>
      <c r="L521" s="859"/>
      <c r="M521" s="859"/>
      <c r="N521" s="859"/>
      <c r="O521" s="859"/>
      <c r="P521" s="859"/>
      <c r="Q521" s="859"/>
      <c r="R521" s="859"/>
      <c r="S521" s="859"/>
      <c r="T521" s="859"/>
      <c r="U521" s="859"/>
      <c r="V521" s="859"/>
      <c r="W521" s="859"/>
      <c r="X521" s="859"/>
      <c r="Y521" s="859"/>
      <c r="Z521" s="859"/>
      <c r="AA521" s="48"/>
      <c r="AB521" s="48"/>
      <c r="AC521" s="48"/>
    </row>
    <row r="522" spans="1:68" ht="16.5" hidden="1" customHeight="1" x14ac:dyDescent="0.25">
      <c r="A522" s="790" t="s">
        <v>807</v>
      </c>
      <c r="B522" s="756"/>
      <c r="C522" s="756"/>
      <c r="D522" s="756"/>
      <c r="E522" s="756"/>
      <c r="F522" s="756"/>
      <c r="G522" s="756"/>
      <c r="H522" s="756"/>
      <c r="I522" s="756"/>
      <c r="J522" s="756"/>
      <c r="K522" s="756"/>
      <c r="L522" s="756"/>
      <c r="M522" s="756"/>
      <c r="N522" s="756"/>
      <c r="O522" s="756"/>
      <c r="P522" s="756"/>
      <c r="Q522" s="756"/>
      <c r="R522" s="756"/>
      <c r="S522" s="756"/>
      <c r="T522" s="756"/>
      <c r="U522" s="756"/>
      <c r="V522" s="756"/>
      <c r="W522" s="756"/>
      <c r="X522" s="756"/>
      <c r="Y522" s="756"/>
      <c r="Z522" s="756"/>
      <c r="AA522" s="746"/>
      <c r="AB522" s="746"/>
      <c r="AC522" s="746"/>
    </row>
    <row r="523" spans="1:68" ht="14.25" hidden="1" customHeight="1" x14ac:dyDescent="0.25">
      <c r="A523" s="755" t="s">
        <v>90</v>
      </c>
      <c r="B523" s="756"/>
      <c r="C523" s="756"/>
      <c r="D523" s="756"/>
      <c r="E523" s="756"/>
      <c r="F523" s="756"/>
      <c r="G523" s="756"/>
      <c r="H523" s="756"/>
      <c r="I523" s="756"/>
      <c r="J523" s="756"/>
      <c r="K523" s="756"/>
      <c r="L523" s="756"/>
      <c r="M523" s="756"/>
      <c r="N523" s="756"/>
      <c r="O523" s="756"/>
      <c r="P523" s="756"/>
      <c r="Q523" s="756"/>
      <c r="R523" s="756"/>
      <c r="S523" s="756"/>
      <c r="T523" s="756"/>
      <c r="U523" s="756"/>
      <c r="V523" s="756"/>
      <c r="W523" s="756"/>
      <c r="X523" s="756"/>
      <c r="Y523" s="756"/>
      <c r="Z523" s="756"/>
      <c r="AA523" s="745"/>
      <c r="AB523" s="745"/>
      <c r="AC523" s="745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894" t="s">
        <v>810</v>
      </c>
      <c r="Q524" s="760"/>
      <c r="R524" s="760"/>
      <c r="S524" s="760"/>
      <c r="T524" s="761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0"/>
      <c r="R525" s="760"/>
      <c r="S525" s="760"/>
      <c r="T525" s="761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0"/>
      <c r="R526" s="760"/>
      <c r="S526" s="760"/>
      <c r="T526" s="761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0"/>
      <c r="R527" s="760"/>
      <c r="S527" s="760"/>
      <c r="T527" s="761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0"/>
      <c r="R528" s="760"/>
      <c r="S528" s="760"/>
      <c r="T528" s="761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0"/>
      <c r="R529" s="760"/>
      <c r="S529" s="760"/>
      <c r="T529" s="761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hidden="1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0"/>
      <c r="R530" s="760"/>
      <c r="S530" s="760"/>
      <c r="T530" s="761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0"/>
      <c r="R531" s="760"/>
      <c r="S531" s="760"/>
      <c r="T531" s="761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0"/>
      <c r="R532" s="760"/>
      <c r="S532" s="760"/>
      <c r="T532" s="761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0"/>
      <c r="R533" s="760"/>
      <c r="S533" s="760"/>
      <c r="T533" s="761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83" t="s">
        <v>836</v>
      </c>
      <c r="Q534" s="760"/>
      <c r="R534" s="760"/>
      <c r="S534" s="760"/>
      <c r="T534" s="761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0"/>
      <c r="R535" s="760"/>
      <c r="S535" s="760"/>
      <c r="T535" s="761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0"/>
      <c r="R536" s="760"/>
      <c r="S536" s="760"/>
      <c r="T536" s="761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82" t="s">
        <v>843</v>
      </c>
      <c r="Q537" s="760"/>
      <c r="R537" s="760"/>
      <c r="S537" s="760"/>
      <c r="T537" s="761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5" t="s">
        <v>846</v>
      </c>
      <c r="Q538" s="760"/>
      <c r="R538" s="760"/>
      <c r="S538" s="760"/>
      <c r="T538" s="761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5" t="s">
        <v>849</v>
      </c>
      <c r="Q539" s="760"/>
      <c r="R539" s="760"/>
      <c r="S539" s="760"/>
      <c r="T539" s="761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hidden="1" x14ac:dyDescent="0.2">
      <c r="A540" s="781"/>
      <c r="B540" s="756"/>
      <c r="C540" s="756"/>
      <c r="D540" s="756"/>
      <c r="E540" s="756"/>
      <c r="F540" s="756"/>
      <c r="G540" s="756"/>
      <c r="H540" s="756"/>
      <c r="I540" s="756"/>
      <c r="J540" s="756"/>
      <c r="K540" s="756"/>
      <c r="L540" s="756"/>
      <c r="M540" s="756"/>
      <c r="N540" s="756"/>
      <c r="O540" s="782"/>
      <c r="P540" s="762" t="s">
        <v>80</v>
      </c>
      <c r="Q540" s="763"/>
      <c r="R540" s="763"/>
      <c r="S540" s="763"/>
      <c r="T540" s="763"/>
      <c r="U540" s="763"/>
      <c r="V540" s="764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hidden="1" x14ac:dyDescent="0.2">
      <c r="A541" s="756"/>
      <c r="B541" s="756"/>
      <c r="C541" s="756"/>
      <c r="D541" s="756"/>
      <c r="E541" s="756"/>
      <c r="F541" s="756"/>
      <c r="G541" s="756"/>
      <c r="H541" s="756"/>
      <c r="I541" s="756"/>
      <c r="J541" s="756"/>
      <c r="K541" s="756"/>
      <c r="L541" s="756"/>
      <c r="M541" s="756"/>
      <c r="N541" s="756"/>
      <c r="O541" s="782"/>
      <c r="P541" s="762" t="s">
        <v>80</v>
      </c>
      <c r="Q541" s="763"/>
      <c r="R541" s="763"/>
      <c r="S541" s="763"/>
      <c r="T541" s="763"/>
      <c r="U541" s="763"/>
      <c r="V541" s="764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hidden="1" customHeight="1" x14ac:dyDescent="0.25">
      <c r="A542" s="755" t="s">
        <v>142</v>
      </c>
      <c r="B542" s="756"/>
      <c r="C542" s="756"/>
      <c r="D542" s="756"/>
      <c r="E542" s="756"/>
      <c r="F542" s="756"/>
      <c r="G542" s="756"/>
      <c r="H542" s="756"/>
      <c r="I542" s="756"/>
      <c r="J542" s="756"/>
      <c r="K542" s="756"/>
      <c r="L542" s="756"/>
      <c r="M542" s="756"/>
      <c r="N542" s="756"/>
      <c r="O542" s="756"/>
      <c r="P542" s="756"/>
      <c r="Q542" s="756"/>
      <c r="R542" s="756"/>
      <c r="S542" s="756"/>
      <c r="T542" s="756"/>
      <c r="U542" s="756"/>
      <c r="V542" s="756"/>
      <c r="W542" s="756"/>
      <c r="X542" s="756"/>
      <c r="Y542" s="756"/>
      <c r="Z542" s="756"/>
      <c r="AA542" s="745"/>
      <c r="AB542" s="745"/>
      <c r="AC542" s="745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8" t="s">
        <v>852</v>
      </c>
      <c r="Q543" s="760"/>
      <c r="R543" s="760"/>
      <c r="S543" s="760"/>
      <c r="T543" s="761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0"/>
      <c r="R544" s="760"/>
      <c r="S544" s="760"/>
      <c r="T544" s="761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4" t="s">
        <v>858</v>
      </c>
      <c r="Q545" s="760"/>
      <c r="R545" s="760"/>
      <c r="S545" s="760"/>
      <c r="T545" s="761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96" t="s">
        <v>861</v>
      </c>
      <c r="Q546" s="760"/>
      <c r="R546" s="760"/>
      <c r="S546" s="760"/>
      <c r="T546" s="761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781"/>
      <c r="B547" s="756"/>
      <c r="C547" s="756"/>
      <c r="D547" s="756"/>
      <c r="E547" s="756"/>
      <c r="F547" s="756"/>
      <c r="G547" s="756"/>
      <c r="H547" s="756"/>
      <c r="I547" s="756"/>
      <c r="J547" s="756"/>
      <c r="K547" s="756"/>
      <c r="L547" s="756"/>
      <c r="M547" s="756"/>
      <c r="N547" s="756"/>
      <c r="O547" s="782"/>
      <c r="P547" s="762" t="s">
        <v>80</v>
      </c>
      <c r="Q547" s="763"/>
      <c r="R547" s="763"/>
      <c r="S547" s="763"/>
      <c r="T547" s="763"/>
      <c r="U547" s="763"/>
      <c r="V547" s="764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hidden="1" x14ac:dyDescent="0.2">
      <c r="A548" s="756"/>
      <c r="B548" s="756"/>
      <c r="C548" s="756"/>
      <c r="D548" s="756"/>
      <c r="E548" s="756"/>
      <c r="F548" s="756"/>
      <c r="G548" s="756"/>
      <c r="H548" s="756"/>
      <c r="I548" s="756"/>
      <c r="J548" s="756"/>
      <c r="K548" s="756"/>
      <c r="L548" s="756"/>
      <c r="M548" s="756"/>
      <c r="N548" s="756"/>
      <c r="O548" s="782"/>
      <c r="P548" s="762" t="s">
        <v>80</v>
      </c>
      <c r="Q548" s="763"/>
      <c r="R548" s="763"/>
      <c r="S548" s="763"/>
      <c r="T548" s="763"/>
      <c r="U548" s="763"/>
      <c r="V548" s="764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hidden="1" customHeight="1" x14ac:dyDescent="0.25">
      <c r="A549" s="755" t="s">
        <v>153</v>
      </c>
      <c r="B549" s="756"/>
      <c r="C549" s="756"/>
      <c r="D549" s="756"/>
      <c r="E549" s="756"/>
      <c r="F549" s="756"/>
      <c r="G549" s="756"/>
      <c r="H549" s="756"/>
      <c r="I549" s="756"/>
      <c r="J549" s="756"/>
      <c r="K549" s="756"/>
      <c r="L549" s="756"/>
      <c r="M549" s="756"/>
      <c r="N549" s="756"/>
      <c r="O549" s="756"/>
      <c r="P549" s="756"/>
      <c r="Q549" s="756"/>
      <c r="R549" s="756"/>
      <c r="S549" s="756"/>
      <c r="T549" s="756"/>
      <c r="U549" s="756"/>
      <c r="V549" s="756"/>
      <c r="W549" s="756"/>
      <c r="X549" s="756"/>
      <c r="Y549" s="756"/>
      <c r="Z549" s="756"/>
      <c r="AA549" s="745"/>
      <c r="AB549" s="745"/>
      <c r="AC549" s="745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60"/>
      <c r="R550" s="760"/>
      <c r="S550" s="760"/>
      <c r="T550" s="761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92" t="s">
        <v>868</v>
      </c>
      <c r="Q551" s="760"/>
      <c r="R551" s="760"/>
      <c r="S551" s="760"/>
      <c r="T551" s="761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63" t="s">
        <v>871</v>
      </c>
      <c r="Q552" s="760"/>
      <c r="R552" s="760"/>
      <c r="S552" s="760"/>
      <c r="T552" s="761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32" t="s">
        <v>875</v>
      </c>
      <c r="Q553" s="760"/>
      <c r="R553" s="760"/>
      <c r="S553" s="760"/>
      <c r="T553" s="761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6" t="s">
        <v>879</v>
      </c>
      <c r="Q554" s="760"/>
      <c r="R554" s="760"/>
      <c r="S554" s="760"/>
      <c r="T554" s="761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0"/>
      <c r="R555" s="760"/>
      <c r="S555" s="760"/>
      <c r="T555" s="761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52" t="s">
        <v>883</v>
      </c>
      <c r="Q556" s="760"/>
      <c r="R556" s="760"/>
      <c r="S556" s="760"/>
      <c r="T556" s="761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0"/>
      <c r="R557" s="760"/>
      <c r="S557" s="760"/>
      <c r="T557" s="761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43" t="s">
        <v>888</v>
      </c>
      <c r="Q558" s="760"/>
      <c r="R558" s="760"/>
      <c r="S558" s="760"/>
      <c r="T558" s="761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0"/>
      <c r="R559" s="760"/>
      <c r="S559" s="760"/>
      <c r="T559" s="761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5" t="s">
        <v>893</v>
      </c>
      <c r="Q560" s="760"/>
      <c r="R560" s="760"/>
      <c r="S560" s="760"/>
      <c r="T560" s="761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2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0"/>
      <c r="R561" s="760"/>
      <c r="S561" s="760"/>
      <c r="T561" s="761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hidden="1" x14ac:dyDescent="0.2">
      <c r="A562" s="781"/>
      <c r="B562" s="756"/>
      <c r="C562" s="756"/>
      <c r="D562" s="756"/>
      <c r="E562" s="756"/>
      <c r="F562" s="756"/>
      <c r="G562" s="756"/>
      <c r="H562" s="756"/>
      <c r="I562" s="756"/>
      <c r="J562" s="756"/>
      <c r="K562" s="756"/>
      <c r="L562" s="756"/>
      <c r="M562" s="756"/>
      <c r="N562" s="756"/>
      <c r="O562" s="782"/>
      <c r="P562" s="762" t="s">
        <v>80</v>
      </c>
      <c r="Q562" s="763"/>
      <c r="R562" s="763"/>
      <c r="S562" s="763"/>
      <c r="T562" s="763"/>
      <c r="U562" s="763"/>
      <c r="V562" s="764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hidden="1" x14ac:dyDescent="0.2">
      <c r="A563" s="756"/>
      <c r="B563" s="756"/>
      <c r="C563" s="756"/>
      <c r="D563" s="756"/>
      <c r="E563" s="756"/>
      <c r="F563" s="756"/>
      <c r="G563" s="756"/>
      <c r="H563" s="756"/>
      <c r="I563" s="756"/>
      <c r="J563" s="756"/>
      <c r="K563" s="756"/>
      <c r="L563" s="756"/>
      <c r="M563" s="756"/>
      <c r="N563" s="756"/>
      <c r="O563" s="782"/>
      <c r="P563" s="762" t="s">
        <v>80</v>
      </c>
      <c r="Q563" s="763"/>
      <c r="R563" s="763"/>
      <c r="S563" s="763"/>
      <c r="T563" s="763"/>
      <c r="U563" s="763"/>
      <c r="V563" s="764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hidden="1" customHeight="1" x14ac:dyDescent="0.25">
      <c r="A564" s="755" t="s">
        <v>64</v>
      </c>
      <c r="B564" s="756"/>
      <c r="C564" s="756"/>
      <c r="D564" s="756"/>
      <c r="E564" s="756"/>
      <c r="F564" s="756"/>
      <c r="G564" s="756"/>
      <c r="H564" s="756"/>
      <c r="I564" s="756"/>
      <c r="J564" s="756"/>
      <c r="K564" s="756"/>
      <c r="L564" s="756"/>
      <c r="M564" s="756"/>
      <c r="N564" s="756"/>
      <c r="O564" s="756"/>
      <c r="P564" s="756"/>
      <c r="Q564" s="756"/>
      <c r="R564" s="756"/>
      <c r="S564" s="756"/>
      <c r="T564" s="756"/>
      <c r="U564" s="756"/>
      <c r="V564" s="756"/>
      <c r="W564" s="756"/>
      <c r="X564" s="756"/>
      <c r="Y564" s="756"/>
      <c r="Z564" s="756"/>
      <c r="AA564" s="745"/>
      <c r="AB564" s="745"/>
      <c r="AC564" s="745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0"/>
      <c r="R565" s="760"/>
      <c r="S565" s="760"/>
      <c r="T565" s="761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0"/>
      <c r="R566" s="760"/>
      <c r="S566" s="760"/>
      <c r="T566" s="761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0"/>
      <c r="R567" s="760"/>
      <c r="S567" s="760"/>
      <c r="T567" s="761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81"/>
      <c r="B568" s="756"/>
      <c r="C568" s="756"/>
      <c r="D568" s="756"/>
      <c r="E568" s="756"/>
      <c r="F568" s="756"/>
      <c r="G568" s="756"/>
      <c r="H568" s="756"/>
      <c r="I568" s="756"/>
      <c r="J568" s="756"/>
      <c r="K568" s="756"/>
      <c r="L568" s="756"/>
      <c r="M568" s="756"/>
      <c r="N568" s="756"/>
      <c r="O568" s="782"/>
      <c r="P568" s="762" t="s">
        <v>80</v>
      </c>
      <c r="Q568" s="763"/>
      <c r="R568" s="763"/>
      <c r="S568" s="763"/>
      <c r="T568" s="763"/>
      <c r="U568" s="763"/>
      <c r="V568" s="764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56"/>
      <c r="B569" s="756"/>
      <c r="C569" s="756"/>
      <c r="D569" s="756"/>
      <c r="E569" s="756"/>
      <c r="F569" s="756"/>
      <c r="G569" s="756"/>
      <c r="H569" s="756"/>
      <c r="I569" s="756"/>
      <c r="J569" s="756"/>
      <c r="K569" s="756"/>
      <c r="L569" s="756"/>
      <c r="M569" s="756"/>
      <c r="N569" s="756"/>
      <c r="O569" s="782"/>
      <c r="P569" s="762" t="s">
        <v>80</v>
      </c>
      <c r="Q569" s="763"/>
      <c r="R569" s="763"/>
      <c r="S569" s="763"/>
      <c r="T569" s="763"/>
      <c r="U569" s="763"/>
      <c r="V569" s="764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5" t="s">
        <v>184</v>
      </c>
      <c r="B570" s="756"/>
      <c r="C570" s="756"/>
      <c r="D570" s="756"/>
      <c r="E570" s="756"/>
      <c r="F570" s="756"/>
      <c r="G570" s="756"/>
      <c r="H570" s="756"/>
      <c r="I570" s="756"/>
      <c r="J570" s="756"/>
      <c r="K570" s="756"/>
      <c r="L570" s="756"/>
      <c r="M570" s="756"/>
      <c r="N570" s="756"/>
      <c r="O570" s="756"/>
      <c r="P570" s="756"/>
      <c r="Q570" s="756"/>
      <c r="R570" s="756"/>
      <c r="S570" s="756"/>
      <c r="T570" s="756"/>
      <c r="U570" s="756"/>
      <c r="V570" s="756"/>
      <c r="W570" s="756"/>
      <c r="X570" s="756"/>
      <c r="Y570" s="756"/>
      <c r="Z570" s="756"/>
      <c r="AA570" s="745"/>
      <c r="AB570" s="745"/>
      <c r="AC570" s="745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0"/>
      <c r="R571" s="760"/>
      <c r="S571" s="760"/>
      <c r="T571" s="761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916" t="s">
        <v>909</v>
      </c>
      <c r="Q572" s="760"/>
      <c r="R572" s="760"/>
      <c r="S572" s="760"/>
      <c r="T572" s="761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1"/>
      <c r="B573" s="756"/>
      <c r="C573" s="756"/>
      <c r="D573" s="756"/>
      <c r="E573" s="756"/>
      <c r="F573" s="756"/>
      <c r="G573" s="756"/>
      <c r="H573" s="756"/>
      <c r="I573" s="756"/>
      <c r="J573" s="756"/>
      <c r="K573" s="756"/>
      <c r="L573" s="756"/>
      <c r="M573" s="756"/>
      <c r="N573" s="756"/>
      <c r="O573" s="782"/>
      <c r="P573" s="762" t="s">
        <v>80</v>
      </c>
      <c r="Q573" s="763"/>
      <c r="R573" s="763"/>
      <c r="S573" s="763"/>
      <c r="T573" s="763"/>
      <c r="U573" s="763"/>
      <c r="V573" s="764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56"/>
      <c r="B574" s="756"/>
      <c r="C574" s="756"/>
      <c r="D574" s="756"/>
      <c r="E574" s="756"/>
      <c r="F574" s="756"/>
      <c r="G574" s="756"/>
      <c r="H574" s="756"/>
      <c r="I574" s="756"/>
      <c r="J574" s="756"/>
      <c r="K574" s="756"/>
      <c r="L574" s="756"/>
      <c r="M574" s="756"/>
      <c r="N574" s="756"/>
      <c r="O574" s="782"/>
      <c r="P574" s="762" t="s">
        <v>80</v>
      </c>
      <c r="Q574" s="763"/>
      <c r="R574" s="763"/>
      <c r="S574" s="763"/>
      <c r="T574" s="763"/>
      <c r="U574" s="763"/>
      <c r="V574" s="764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58" t="s">
        <v>910</v>
      </c>
      <c r="B575" s="859"/>
      <c r="C575" s="859"/>
      <c r="D575" s="859"/>
      <c r="E575" s="859"/>
      <c r="F575" s="859"/>
      <c r="G575" s="859"/>
      <c r="H575" s="859"/>
      <c r="I575" s="859"/>
      <c r="J575" s="859"/>
      <c r="K575" s="859"/>
      <c r="L575" s="859"/>
      <c r="M575" s="859"/>
      <c r="N575" s="859"/>
      <c r="O575" s="859"/>
      <c r="P575" s="859"/>
      <c r="Q575" s="859"/>
      <c r="R575" s="859"/>
      <c r="S575" s="859"/>
      <c r="T575" s="859"/>
      <c r="U575" s="859"/>
      <c r="V575" s="859"/>
      <c r="W575" s="859"/>
      <c r="X575" s="859"/>
      <c r="Y575" s="859"/>
      <c r="Z575" s="859"/>
      <c r="AA575" s="48"/>
      <c r="AB575" s="48"/>
      <c r="AC575" s="48"/>
    </row>
    <row r="576" spans="1:68" ht="16.5" hidden="1" customHeight="1" x14ac:dyDescent="0.25">
      <c r="A576" s="790" t="s">
        <v>910</v>
      </c>
      <c r="B576" s="756"/>
      <c r="C576" s="756"/>
      <c r="D576" s="756"/>
      <c r="E576" s="756"/>
      <c r="F576" s="756"/>
      <c r="G576" s="756"/>
      <c r="H576" s="756"/>
      <c r="I576" s="756"/>
      <c r="J576" s="756"/>
      <c r="K576" s="756"/>
      <c r="L576" s="756"/>
      <c r="M576" s="756"/>
      <c r="N576" s="756"/>
      <c r="O576" s="756"/>
      <c r="P576" s="756"/>
      <c r="Q576" s="756"/>
      <c r="R576" s="756"/>
      <c r="S576" s="756"/>
      <c r="T576" s="756"/>
      <c r="U576" s="756"/>
      <c r="V576" s="756"/>
      <c r="W576" s="756"/>
      <c r="X576" s="756"/>
      <c r="Y576" s="756"/>
      <c r="Z576" s="756"/>
      <c r="AA576" s="746"/>
      <c r="AB576" s="746"/>
      <c r="AC576" s="746"/>
    </row>
    <row r="577" spans="1:68" ht="14.25" hidden="1" customHeight="1" x14ac:dyDescent="0.25">
      <c r="A577" s="755" t="s">
        <v>90</v>
      </c>
      <c r="B577" s="756"/>
      <c r="C577" s="756"/>
      <c r="D577" s="756"/>
      <c r="E577" s="756"/>
      <c r="F577" s="756"/>
      <c r="G577" s="756"/>
      <c r="H577" s="756"/>
      <c r="I577" s="756"/>
      <c r="J577" s="756"/>
      <c r="K577" s="756"/>
      <c r="L577" s="756"/>
      <c r="M577" s="756"/>
      <c r="N577" s="756"/>
      <c r="O577" s="756"/>
      <c r="P577" s="756"/>
      <c r="Q577" s="756"/>
      <c r="R577" s="756"/>
      <c r="S577" s="756"/>
      <c r="T577" s="756"/>
      <c r="U577" s="756"/>
      <c r="V577" s="756"/>
      <c r="W577" s="756"/>
      <c r="X577" s="756"/>
      <c r="Y577" s="756"/>
      <c r="Z577" s="756"/>
      <c r="AA577" s="745"/>
      <c r="AB577" s="745"/>
      <c r="AC577" s="745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09" t="s">
        <v>914</v>
      </c>
      <c r="Q578" s="760"/>
      <c r="R578" s="760"/>
      <c r="S578" s="760"/>
      <c r="T578" s="761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81"/>
      <c r="B579" s="756"/>
      <c r="C579" s="756"/>
      <c r="D579" s="756"/>
      <c r="E579" s="756"/>
      <c r="F579" s="756"/>
      <c r="G579" s="756"/>
      <c r="H579" s="756"/>
      <c r="I579" s="756"/>
      <c r="J579" s="756"/>
      <c r="K579" s="756"/>
      <c r="L579" s="756"/>
      <c r="M579" s="756"/>
      <c r="N579" s="756"/>
      <c r="O579" s="782"/>
      <c r="P579" s="762" t="s">
        <v>80</v>
      </c>
      <c r="Q579" s="763"/>
      <c r="R579" s="763"/>
      <c r="S579" s="763"/>
      <c r="T579" s="763"/>
      <c r="U579" s="763"/>
      <c r="V579" s="764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56"/>
      <c r="B580" s="756"/>
      <c r="C580" s="756"/>
      <c r="D580" s="756"/>
      <c r="E580" s="756"/>
      <c r="F580" s="756"/>
      <c r="G580" s="756"/>
      <c r="H580" s="756"/>
      <c r="I580" s="756"/>
      <c r="J580" s="756"/>
      <c r="K580" s="756"/>
      <c r="L580" s="756"/>
      <c r="M580" s="756"/>
      <c r="N580" s="756"/>
      <c r="O580" s="782"/>
      <c r="P580" s="762" t="s">
        <v>80</v>
      </c>
      <c r="Q580" s="763"/>
      <c r="R580" s="763"/>
      <c r="S580" s="763"/>
      <c r="T580" s="763"/>
      <c r="U580" s="763"/>
      <c r="V580" s="764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58" t="s">
        <v>916</v>
      </c>
      <c r="B581" s="859"/>
      <c r="C581" s="859"/>
      <c r="D581" s="859"/>
      <c r="E581" s="859"/>
      <c r="F581" s="859"/>
      <c r="G581" s="859"/>
      <c r="H581" s="859"/>
      <c r="I581" s="859"/>
      <c r="J581" s="859"/>
      <c r="K581" s="859"/>
      <c r="L581" s="859"/>
      <c r="M581" s="859"/>
      <c r="N581" s="859"/>
      <c r="O581" s="859"/>
      <c r="P581" s="859"/>
      <c r="Q581" s="859"/>
      <c r="R581" s="859"/>
      <c r="S581" s="859"/>
      <c r="T581" s="859"/>
      <c r="U581" s="859"/>
      <c r="V581" s="859"/>
      <c r="W581" s="859"/>
      <c r="X581" s="859"/>
      <c r="Y581" s="859"/>
      <c r="Z581" s="859"/>
      <c r="AA581" s="48"/>
      <c r="AB581" s="48"/>
      <c r="AC581" s="48"/>
    </row>
    <row r="582" spans="1:68" ht="16.5" hidden="1" customHeight="1" x14ac:dyDescent="0.25">
      <c r="A582" s="790" t="s">
        <v>916</v>
      </c>
      <c r="B582" s="756"/>
      <c r="C582" s="756"/>
      <c r="D582" s="756"/>
      <c r="E582" s="756"/>
      <c r="F582" s="756"/>
      <c r="G582" s="756"/>
      <c r="H582" s="756"/>
      <c r="I582" s="756"/>
      <c r="J582" s="756"/>
      <c r="K582" s="756"/>
      <c r="L582" s="756"/>
      <c r="M582" s="756"/>
      <c r="N582" s="756"/>
      <c r="O582" s="756"/>
      <c r="P582" s="756"/>
      <c r="Q582" s="756"/>
      <c r="R582" s="756"/>
      <c r="S582" s="756"/>
      <c r="T582" s="756"/>
      <c r="U582" s="756"/>
      <c r="V582" s="756"/>
      <c r="W582" s="756"/>
      <c r="X582" s="756"/>
      <c r="Y582" s="756"/>
      <c r="Z582" s="756"/>
      <c r="AA582" s="746"/>
      <c r="AB582" s="746"/>
      <c r="AC582" s="746"/>
    </row>
    <row r="583" spans="1:68" ht="14.25" hidden="1" customHeight="1" x14ac:dyDescent="0.25">
      <c r="A583" s="755" t="s">
        <v>90</v>
      </c>
      <c r="B583" s="756"/>
      <c r="C583" s="756"/>
      <c r="D583" s="756"/>
      <c r="E583" s="756"/>
      <c r="F583" s="756"/>
      <c r="G583" s="756"/>
      <c r="H583" s="756"/>
      <c r="I583" s="756"/>
      <c r="J583" s="756"/>
      <c r="K583" s="756"/>
      <c r="L583" s="756"/>
      <c r="M583" s="756"/>
      <c r="N583" s="756"/>
      <c r="O583" s="756"/>
      <c r="P583" s="756"/>
      <c r="Q583" s="756"/>
      <c r="R583" s="756"/>
      <c r="S583" s="756"/>
      <c r="T583" s="756"/>
      <c r="U583" s="756"/>
      <c r="V583" s="756"/>
      <c r="W583" s="756"/>
      <c r="X583" s="756"/>
      <c r="Y583" s="756"/>
      <c r="Z583" s="756"/>
      <c r="AA583" s="745"/>
      <c r="AB583" s="745"/>
      <c r="AC583" s="745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918" t="s">
        <v>919</v>
      </c>
      <c r="Q584" s="760"/>
      <c r="R584" s="760"/>
      <c r="S584" s="760"/>
      <c r="T584" s="761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78" t="s">
        <v>923</v>
      </c>
      <c r="Q585" s="760"/>
      <c r="R585" s="760"/>
      <c r="S585" s="760"/>
      <c r="T585" s="761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74" t="s">
        <v>927</v>
      </c>
      <c r="Q586" s="760"/>
      <c r="R586" s="760"/>
      <c r="S586" s="760"/>
      <c r="T586" s="761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03" t="s">
        <v>931</v>
      </c>
      <c r="Q587" s="760"/>
      <c r="R587" s="760"/>
      <c r="S587" s="760"/>
      <c r="T587" s="761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095" t="s">
        <v>935</v>
      </c>
      <c r="Q588" s="760"/>
      <c r="R588" s="760"/>
      <c r="S588" s="760"/>
      <c r="T588" s="761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9" t="s">
        <v>938</v>
      </c>
      <c r="Q589" s="760"/>
      <c r="R589" s="760"/>
      <c r="S589" s="760"/>
      <c r="T589" s="761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0"/>
      <c r="R590" s="760"/>
      <c r="S590" s="760"/>
      <c r="T590" s="761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81"/>
      <c r="B591" s="756"/>
      <c r="C591" s="756"/>
      <c r="D591" s="756"/>
      <c r="E591" s="756"/>
      <c r="F591" s="756"/>
      <c r="G591" s="756"/>
      <c r="H591" s="756"/>
      <c r="I591" s="756"/>
      <c r="J591" s="756"/>
      <c r="K591" s="756"/>
      <c r="L591" s="756"/>
      <c r="M591" s="756"/>
      <c r="N591" s="756"/>
      <c r="O591" s="782"/>
      <c r="P591" s="762" t="s">
        <v>80</v>
      </c>
      <c r="Q591" s="763"/>
      <c r="R591" s="763"/>
      <c r="S591" s="763"/>
      <c r="T591" s="763"/>
      <c r="U591" s="763"/>
      <c r="V591" s="764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56"/>
      <c r="B592" s="756"/>
      <c r="C592" s="756"/>
      <c r="D592" s="756"/>
      <c r="E592" s="756"/>
      <c r="F592" s="756"/>
      <c r="G592" s="756"/>
      <c r="H592" s="756"/>
      <c r="I592" s="756"/>
      <c r="J592" s="756"/>
      <c r="K592" s="756"/>
      <c r="L592" s="756"/>
      <c r="M592" s="756"/>
      <c r="N592" s="756"/>
      <c r="O592" s="782"/>
      <c r="P592" s="762" t="s">
        <v>80</v>
      </c>
      <c r="Q592" s="763"/>
      <c r="R592" s="763"/>
      <c r="S592" s="763"/>
      <c r="T592" s="763"/>
      <c r="U592" s="763"/>
      <c r="V592" s="764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5" t="s">
        <v>142</v>
      </c>
      <c r="B593" s="756"/>
      <c r="C593" s="756"/>
      <c r="D593" s="756"/>
      <c r="E593" s="756"/>
      <c r="F593" s="756"/>
      <c r="G593" s="756"/>
      <c r="H593" s="756"/>
      <c r="I593" s="756"/>
      <c r="J593" s="756"/>
      <c r="K593" s="756"/>
      <c r="L593" s="756"/>
      <c r="M593" s="756"/>
      <c r="N593" s="756"/>
      <c r="O593" s="756"/>
      <c r="P593" s="756"/>
      <c r="Q593" s="756"/>
      <c r="R593" s="756"/>
      <c r="S593" s="756"/>
      <c r="T593" s="756"/>
      <c r="U593" s="756"/>
      <c r="V593" s="756"/>
      <c r="W593" s="756"/>
      <c r="X593" s="756"/>
      <c r="Y593" s="756"/>
      <c r="Z593" s="756"/>
      <c r="AA593" s="745"/>
      <c r="AB593" s="745"/>
      <c r="AC593" s="745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9" t="s">
        <v>944</v>
      </c>
      <c r="Q594" s="760"/>
      <c r="R594" s="760"/>
      <c r="S594" s="760"/>
      <c r="T594" s="761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1" t="s">
        <v>948</v>
      </c>
      <c r="Q595" s="760"/>
      <c r="R595" s="760"/>
      <c r="S595" s="760"/>
      <c r="T595" s="761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9" t="s">
        <v>951</v>
      </c>
      <c r="Q596" s="760"/>
      <c r="R596" s="760"/>
      <c r="S596" s="760"/>
      <c r="T596" s="761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28" t="s">
        <v>955</v>
      </c>
      <c r="Q597" s="760"/>
      <c r="R597" s="760"/>
      <c r="S597" s="760"/>
      <c r="T597" s="761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81"/>
      <c r="B598" s="756"/>
      <c r="C598" s="756"/>
      <c r="D598" s="756"/>
      <c r="E598" s="756"/>
      <c r="F598" s="756"/>
      <c r="G598" s="756"/>
      <c r="H598" s="756"/>
      <c r="I598" s="756"/>
      <c r="J598" s="756"/>
      <c r="K598" s="756"/>
      <c r="L598" s="756"/>
      <c r="M598" s="756"/>
      <c r="N598" s="756"/>
      <c r="O598" s="782"/>
      <c r="P598" s="762" t="s">
        <v>80</v>
      </c>
      <c r="Q598" s="763"/>
      <c r="R598" s="763"/>
      <c r="S598" s="763"/>
      <c r="T598" s="763"/>
      <c r="U598" s="763"/>
      <c r="V598" s="764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56"/>
      <c r="B599" s="756"/>
      <c r="C599" s="756"/>
      <c r="D599" s="756"/>
      <c r="E599" s="756"/>
      <c r="F599" s="756"/>
      <c r="G599" s="756"/>
      <c r="H599" s="756"/>
      <c r="I599" s="756"/>
      <c r="J599" s="756"/>
      <c r="K599" s="756"/>
      <c r="L599" s="756"/>
      <c r="M599" s="756"/>
      <c r="N599" s="756"/>
      <c r="O599" s="782"/>
      <c r="P599" s="762" t="s">
        <v>80</v>
      </c>
      <c r="Q599" s="763"/>
      <c r="R599" s="763"/>
      <c r="S599" s="763"/>
      <c r="T599" s="763"/>
      <c r="U599" s="763"/>
      <c r="V599" s="764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5" t="s">
        <v>153</v>
      </c>
      <c r="B600" s="756"/>
      <c r="C600" s="756"/>
      <c r="D600" s="756"/>
      <c r="E600" s="756"/>
      <c r="F600" s="756"/>
      <c r="G600" s="756"/>
      <c r="H600" s="756"/>
      <c r="I600" s="756"/>
      <c r="J600" s="756"/>
      <c r="K600" s="756"/>
      <c r="L600" s="756"/>
      <c r="M600" s="756"/>
      <c r="N600" s="756"/>
      <c r="O600" s="756"/>
      <c r="P600" s="756"/>
      <c r="Q600" s="756"/>
      <c r="R600" s="756"/>
      <c r="S600" s="756"/>
      <c r="T600" s="756"/>
      <c r="U600" s="756"/>
      <c r="V600" s="756"/>
      <c r="W600" s="756"/>
      <c r="X600" s="756"/>
      <c r="Y600" s="756"/>
      <c r="Z600" s="756"/>
      <c r="AA600" s="745"/>
      <c r="AB600" s="745"/>
      <c r="AC600" s="745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3" t="s">
        <v>958</v>
      </c>
      <c r="Q601" s="760"/>
      <c r="R601" s="760"/>
      <c r="S601" s="760"/>
      <c r="T601" s="761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8" t="s">
        <v>962</v>
      </c>
      <c r="Q602" s="760"/>
      <c r="R602" s="760"/>
      <c r="S602" s="760"/>
      <c r="T602" s="761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099" t="s">
        <v>966</v>
      </c>
      <c r="Q603" s="760"/>
      <c r="R603" s="760"/>
      <c r="S603" s="760"/>
      <c r="T603" s="761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127" t="s">
        <v>970</v>
      </c>
      <c r="Q604" s="760"/>
      <c r="R604" s="760"/>
      <c r="S604" s="760"/>
      <c r="T604" s="761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52" t="s">
        <v>974</v>
      </c>
      <c r="Q605" s="760"/>
      <c r="R605" s="760"/>
      <c r="S605" s="760"/>
      <c r="T605" s="761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0"/>
      <c r="R606" s="760"/>
      <c r="S606" s="760"/>
      <c r="T606" s="761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23" t="s">
        <v>981</v>
      </c>
      <c r="Q607" s="760"/>
      <c r="R607" s="760"/>
      <c r="S607" s="760"/>
      <c r="T607" s="761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81"/>
      <c r="B608" s="756"/>
      <c r="C608" s="756"/>
      <c r="D608" s="756"/>
      <c r="E608" s="756"/>
      <c r="F608" s="756"/>
      <c r="G608" s="756"/>
      <c r="H608" s="756"/>
      <c r="I608" s="756"/>
      <c r="J608" s="756"/>
      <c r="K608" s="756"/>
      <c r="L608" s="756"/>
      <c r="M608" s="756"/>
      <c r="N608" s="756"/>
      <c r="O608" s="782"/>
      <c r="P608" s="762" t="s">
        <v>80</v>
      </c>
      <c r="Q608" s="763"/>
      <c r="R608" s="763"/>
      <c r="S608" s="763"/>
      <c r="T608" s="763"/>
      <c r="U608" s="763"/>
      <c r="V608" s="764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56"/>
      <c r="B609" s="756"/>
      <c r="C609" s="756"/>
      <c r="D609" s="756"/>
      <c r="E609" s="756"/>
      <c r="F609" s="756"/>
      <c r="G609" s="756"/>
      <c r="H609" s="756"/>
      <c r="I609" s="756"/>
      <c r="J609" s="756"/>
      <c r="K609" s="756"/>
      <c r="L609" s="756"/>
      <c r="M609" s="756"/>
      <c r="N609" s="756"/>
      <c r="O609" s="782"/>
      <c r="P609" s="762" t="s">
        <v>80</v>
      </c>
      <c r="Q609" s="763"/>
      <c r="R609" s="763"/>
      <c r="S609" s="763"/>
      <c r="T609" s="763"/>
      <c r="U609" s="763"/>
      <c r="V609" s="764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5" t="s">
        <v>64</v>
      </c>
      <c r="B610" s="756"/>
      <c r="C610" s="756"/>
      <c r="D610" s="756"/>
      <c r="E610" s="756"/>
      <c r="F610" s="756"/>
      <c r="G610" s="756"/>
      <c r="H610" s="756"/>
      <c r="I610" s="756"/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56"/>
      <c r="W610" s="756"/>
      <c r="X610" s="756"/>
      <c r="Y610" s="756"/>
      <c r="Z610" s="756"/>
      <c r="AA610" s="745"/>
      <c r="AB610" s="745"/>
      <c r="AC610" s="745"/>
    </row>
    <row r="611" spans="1:68" ht="27" hidden="1" customHeight="1" x14ac:dyDescent="0.25">
      <c r="A611" s="54" t="s">
        <v>982</v>
      </c>
      <c r="B611" s="54" t="s">
        <v>983</v>
      </c>
      <c r="C611" s="31">
        <v>4301051887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6" t="s">
        <v>984</v>
      </c>
      <c r="Q611" s="760"/>
      <c r="R611" s="760"/>
      <c r="S611" s="760"/>
      <c r="T611" s="761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4301051746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40</v>
      </c>
      <c r="P612" s="1003" t="s">
        <v>987</v>
      </c>
      <c r="Q612" s="760"/>
      <c r="R612" s="760"/>
      <c r="S612" s="760"/>
      <c r="T612" s="761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3" t="s">
        <v>990</v>
      </c>
      <c r="Q613" s="760"/>
      <c r="R613" s="760"/>
      <c r="S613" s="760"/>
      <c r="T613" s="761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9" t="s">
        <v>993</v>
      </c>
      <c r="Q614" s="760"/>
      <c r="R614" s="760"/>
      <c r="S614" s="760"/>
      <c r="T614" s="761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4301051920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2.0640000000000001</v>
      </c>
      <c r="J615" s="32">
        <v>182</v>
      </c>
      <c r="K615" s="32" t="s">
        <v>67</v>
      </c>
      <c r="L615" s="32"/>
      <c r="M615" s="33" t="s">
        <v>138</v>
      </c>
      <c r="N615" s="33"/>
      <c r="O615" s="32">
        <v>45</v>
      </c>
      <c r="P615" s="860" t="s">
        <v>996</v>
      </c>
      <c r="Q615" s="760"/>
      <c r="R615" s="760"/>
      <c r="S615" s="760"/>
      <c r="T615" s="761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IFERROR(IF(Y615=0,"",ROUNDUP(Y615/H615,0)*0.00651),"")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4301051390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1.984</v>
      </c>
      <c r="J616" s="32">
        <v>234</v>
      </c>
      <c r="K616" s="32" t="s">
        <v>114</v>
      </c>
      <c r="L616" s="32"/>
      <c r="M616" s="33" t="s">
        <v>68</v>
      </c>
      <c r="N616" s="33"/>
      <c r="O616" s="32">
        <v>40</v>
      </c>
      <c r="P616" s="768" t="s">
        <v>998</v>
      </c>
      <c r="Q616" s="760"/>
      <c r="R616" s="760"/>
      <c r="S616" s="760"/>
      <c r="T616" s="761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IFERROR(IF(Y616=0,"",ROUNDUP(Y616/H616,0)*0.00502),"")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4301051921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2.052</v>
      </c>
      <c r="J617" s="32">
        <v>182</v>
      </c>
      <c r="K617" s="32" t="s">
        <v>67</v>
      </c>
      <c r="L617" s="32"/>
      <c r="M617" s="33" t="s">
        <v>138</v>
      </c>
      <c r="N617" s="33"/>
      <c r="O617" s="32">
        <v>45</v>
      </c>
      <c r="P617" s="1018" t="s">
        <v>1001</v>
      </c>
      <c r="Q617" s="760"/>
      <c r="R617" s="760"/>
      <c r="S617" s="760"/>
      <c r="T617" s="761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IFERROR(IF(Y617=0,"",ROUNDUP(Y617/H617,0)*0.00651),"")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4301051448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1.972</v>
      </c>
      <c r="J618" s="32">
        <v>234</v>
      </c>
      <c r="K618" s="32" t="s">
        <v>114</v>
      </c>
      <c r="L618" s="32"/>
      <c r="M618" s="33" t="s">
        <v>68</v>
      </c>
      <c r="N618" s="33"/>
      <c r="O618" s="32">
        <v>30</v>
      </c>
      <c r="P618" s="1050" t="s">
        <v>1003</v>
      </c>
      <c r="Q618" s="760"/>
      <c r="R618" s="760"/>
      <c r="S618" s="760"/>
      <c r="T618" s="761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IFERROR(IF(Y618=0,"",ROUNDUP(Y618/H618,0)*0.00502),"")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81"/>
      <c r="B619" s="756"/>
      <c r="C619" s="756"/>
      <c r="D619" s="756"/>
      <c r="E619" s="756"/>
      <c r="F619" s="756"/>
      <c r="G619" s="756"/>
      <c r="H619" s="756"/>
      <c r="I619" s="756"/>
      <c r="J619" s="756"/>
      <c r="K619" s="756"/>
      <c r="L619" s="756"/>
      <c r="M619" s="756"/>
      <c r="N619" s="756"/>
      <c r="O619" s="782"/>
      <c r="P619" s="762" t="s">
        <v>80</v>
      </c>
      <c r="Q619" s="763"/>
      <c r="R619" s="763"/>
      <c r="S619" s="763"/>
      <c r="T619" s="763"/>
      <c r="U619" s="763"/>
      <c r="V619" s="764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56"/>
      <c r="B620" s="756"/>
      <c r="C620" s="756"/>
      <c r="D620" s="756"/>
      <c r="E620" s="756"/>
      <c r="F620" s="756"/>
      <c r="G620" s="756"/>
      <c r="H620" s="756"/>
      <c r="I620" s="756"/>
      <c r="J620" s="756"/>
      <c r="K620" s="756"/>
      <c r="L620" s="756"/>
      <c r="M620" s="756"/>
      <c r="N620" s="756"/>
      <c r="O620" s="782"/>
      <c r="P620" s="762" t="s">
        <v>80</v>
      </c>
      <c r="Q620" s="763"/>
      <c r="R620" s="763"/>
      <c r="S620" s="763"/>
      <c r="T620" s="763"/>
      <c r="U620" s="763"/>
      <c r="V620" s="764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5" t="s">
        <v>184</v>
      </c>
      <c r="B621" s="756"/>
      <c r="C621" s="756"/>
      <c r="D621" s="756"/>
      <c r="E621" s="756"/>
      <c r="F621" s="756"/>
      <c r="G621" s="756"/>
      <c r="H621" s="756"/>
      <c r="I621" s="756"/>
      <c r="J621" s="756"/>
      <c r="K621" s="756"/>
      <c r="L621" s="756"/>
      <c r="M621" s="756"/>
      <c r="N621" s="756"/>
      <c r="O621" s="756"/>
      <c r="P621" s="756"/>
      <c r="Q621" s="756"/>
      <c r="R621" s="756"/>
      <c r="S621" s="756"/>
      <c r="T621" s="756"/>
      <c r="U621" s="756"/>
      <c r="V621" s="756"/>
      <c r="W621" s="756"/>
      <c r="X621" s="756"/>
      <c r="Y621" s="756"/>
      <c r="Z621" s="756"/>
      <c r="AA621" s="745"/>
      <c r="AB621" s="745"/>
      <c r="AC621" s="745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94" t="s">
        <v>1006</v>
      </c>
      <c r="Q622" s="760"/>
      <c r="R622" s="760"/>
      <c r="S622" s="760"/>
      <c r="T622" s="761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4" t="s">
        <v>1009</v>
      </c>
      <c r="Q623" s="760"/>
      <c r="R623" s="760"/>
      <c r="S623" s="760"/>
      <c r="T623" s="761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774" t="s">
        <v>1012</v>
      </c>
      <c r="Q624" s="760"/>
      <c r="R624" s="760"/>
      <c r="S624" s="760"/>
      <c r="T624" s="761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51" t="s">
        <v>1015</v>
      </c>
      <c r="Q625" s="760"/>
      <c r="R625" s="760"/>
      <c r="S625" s="760"/>
      <c r="T625" s="761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81"/>
      <c r="B626" s="756"/>
      <c r="C626" s="756"/>
      <c r="D626" s="756"/>
      <c r="E626" s="756"/>
      <c r="F626" s="756"/>
      <c r="G626" s="756"/>
      <c r="H626" s="756"/>
      <c r="I626" s="756"/>
      <c r="J626" s="756"/>
      <c r="K626" s="756"/>
      <c r="L626" s="756"/>
      <c r="M626" s="756"/>
      <c r="N626" s="756"/>
      <c r="O626" s="782"/>
      <c r="P626" s="762" t="s">
        <v>80</v>
      </c>
      <c r="Q626" s="763"/>
      <c r="R626" s="763"/>
      <c r="S626" s="763"/>
      <c r="T626" s="763"/>
      <c r="U626" s="763"/>
      <c r="V626" s="764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56"/>
      <c r="B627" s="756"/>
      <c r="C627" s="756"/>
      <c r="D627" s="756"/>
      <c r="E627" s="756"/>
      <c r="F627" s="756"/>
      <c r="G627" s="756"/>
      <c r="H627" s="756"/>
      <c r="I627" s="756"/>
      <c r="J627" s="756"/>
      <c r="K627" s="756"/>
      <c r="L627" s="756"/>
      <c r="M627" s="756"/>
      <c r="N627" s="756"/>
      <c r="O627" s="782"/>
      <c r="P627" s="762" t="s">
        <v>80</v>
      </c>
      <c r="Q627" s="763"/>
      <c r="R627" s="763"/>
      <c r="S627" s="763"/>
      <c r="T627" s="763"/>
      <c r="U627" s="763"/>
      <c r="V627" s="764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90" t="s">
        <v>1016</v>
      </c>
      <c r="B628" s="756"/>
      <c r="C628" s="756"/>
      <c r="D628" s="756"/>
      <c r="E628" s="756"/>
      <c r="F628" s="756"/>
      <c r="G628" s="756"/>
      <c r="H628" s="756"/>
      <c r="I628" s="756"/>
      <c r="J628" s="756"/>
      <c r="K628" s="756"/>
      <c r="L628" s="756"/>
      <c r="M628" s="756"/>
      <c r="N628" s="756"/>
      <c r="O628" s="756"/>
      <c r="P628" s="756"/>
      <c r="Q628" s="756"/>
      <c r="R628" s="756"/>
      <c r="S628" s="756"/>
      <c r="T628" s="756"/>
      <c r="U628" s="756"/>
      <c r="V628" s="756"/>
      <c r="W628" s="756"/>
      <c r="X628" s="756"/>
      <c r="Y628" s="756"/>
      <c r="Z628" s="756"/>
      <c r="AA628" s="746"/>
      <c r="AB628" s="746"/>
      <c r="AC628" s="746"/>
    </row>
    <row r="629" spans="1:68" ht="14.25" hidden="1" customHeight="1" x14ac:dyDescent="0.25">
      <c r="A629" s="755" t="s">
        <v>90</v>
      </c>
      <c r="B629" s="756"/>
      <c r="C629" s="756"/>
      <c r="D629" s="756"/>
      <c r="E629" s="756"/>
      <c r="F629" s="756"/>
      <c r="G629" s="756"/>
      <c r="H629" s="756"/>
      <c r="I629" s="756"/>
      <c r="J629" s="756"/>
      <c r="K629" s="756"/>
      <c r="L629" s="756"/>
      <c r="M629" s="756"/>
      <c r="N629" s="756"/>
      <c r="O629" s="756"/>
      <c r="P629" s="756"/>
      <c r="Q629" s="756"/>
      <c r="R629" s="756"/>
      <c r="S629" s="756"/>
      <c r="T629" s="756"/>
      <c r="U629" s="756"/>
      <c r="V629" s="756"/>
      <c r="W629" s="756"/>
      <c r="X629" s="756"/>
      <c r="Y629" s="756"/>
      <c r="Z629" s="756"/>
      <c r="AA629" s="745"/>
      <c r="AB629" s="745"/>
      <c r="AC629" s="745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62" t="s">
        <v>1019</v>
      </c>
      <c r="Q630" s="760"/>
      <c r="R630" s="760"/>
      <c r="S630" s="760"/>
      <c r="T630" s="761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07" t="s">
        <v>1023</v>
      </c>
      <c r="Q631" s="760"/>
      <c r="R631" s="760"/>
      <c r="S631" s="760"/>
      <c r="T631" s="761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81"/>
      <c r="B632" s="756"/>
      <c r="C632" s="756"/>
      <c r="D632" s="756"/>
      <c r="E632" s="756"/>
      <c r="F632" s="756"/>
      <c r="G632" s="756"/>
      <c r="H632" s="756"/>
      <c r="I632" s="756"/>
      <c r="J632" s="756"/>
      <c r="K632" s="756"/>
      <c r="L632" s="756"/>
      <c r="M632" s="756"/>
      <c r="N632" s="756"/>
      <c r="O632" s="782"/>
      <c r="P632" s="762" t="s">
        <v>80</v>
      </c>
      <c r="Q632" s="763"/>
      <c r="R632" s="763"/>
      <c r="S632" s="763"/>
      <c r="T632" s="763"/>
      <c r="U632" s="763"/>
      <c r="V632" s="764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56"/>
      <c r="B633" s="756"/>
      <c r="C633" s="756"/>
      <c r="D633" s="756"/>
      <c r="E633" s="756"/>
      <c r="F633" s="756"/>
      <c r="G633" s="756"/>
      <c r="H633" s="756"/>
      <c r="I633" s="756"/>
      <c r="J633" s="756"/>
      <c r="K633" s="756"/>
      <c r="L633" s="756"/>
      <c r="M633" s="756"/>
      <c r="N633" s="756"/>
      <c r="O633" s="782"/>
      <c r="P633" s="762" t="s">
        <v>80</v>
      </c>
      <c r="Q633" s="763"/>
      <c r="R633" s="763"/>
      <c r="S633" s="763"/>
      <c r="T633" s="763"/>
      <c r="U633" s="763"/>
      <c r="V633" s="764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5" t="s">
        <v>142</v>
      </c>
      <c r="B634" s="756"/>
      <c r="C634" s="756"/>
      <c r="D634" s="756"/>
      <c r="E634" s="756"/>
      <c r="F634" s="756"/>
      <c r="G634" s="756"/>
      <c r="H634" s="756"/>
      <c r="I634" s="756"/>
      <c r="J634" s="756"/>
      <c r="K634" s="756"/>
      <c r="L634" s="756"/>
      <c r="M634" s="756"/>
      <c r="N634" s="756"/>
      <c r="O634" s="756"/>
      <c r="P634" s="756"/>
      <c r="Q634" s="756"/>
      <c r="R634" s="756"/>
      <c r="S634" s="756"/>
      <c r="T634" s="756"/>
      <c r="U634" s="756"/>
      <c r="V634" s="756"/>
      <c r="W634" s="756"/>
      <c r="X634" s="756"/>
      <c r="Y634" s="756"/>
      <c r="Z634" s="756"/>
      <c r="AA634" s="745"/>
      <c r="AB634" s="745"/>
      <c r="AC634" s="745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99" t="s">
        <v>1027</v>
      </c>
      <c r="Q635" s="760"/>
      <c r="R635" s="760"/>
      <c r="S635" s="760"/>
      <c r="T635" s="761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81"/>
      <c r="B636" s="756"/>
      <c r="C636" s="756"/>
      <c r="D636" s="756"/>
      <c r="E636" s="756"/>
      <c r="F636" s="756"/>
      <c r="G636" s="756"/>
      <c r="H636" s="756"/>
      <c r="I636" s="756"/>
      <c r="J636" s="756"/>
      <c r="K636" s="756"/>
      <c r="L636" s="756"/>
      <c r="M636" s="756"/>
      <c r="N636" s="756"/>
      <c r="O636" s="782"/>
      <c r="P636" s="762" t="s">
        <v>80</v>
      </c>
      <c r="Q636" s="763"/>
      <c r="R636" s="763"/>
      <c r="S636" s="763"/>
      <c r="T636" s="763"/>
      <c r="U636" s="763"/>
      <c r="V636" s="764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56"/>
      <c r="B637" s="756"/>
      <c r="C637" s="756"/>
      <c r="D637" s="756"/>
      <c r="E637" s="756"/>
      <c r="F637" s="756"/>
      <c r="G637" s="756"/>
      <c r="H637" s="756"/>
      <c r="I637" s="756"/>
      <c r="J637" s="756"/>
      <c r="K637" s="756"/>
      <c r="L637" s="756"/>
      <c r="M637" s="756"/>
      <c r="N637" s="756"/>
      <c r="O637" s="782"/>
      <c r="P637" s="762" t="s">
        <v>80</v>
      </c>
      <c r="Q637" s="763"/>
      <c r="R637" s="763"/>
      <c r="S637" s="763"/>
      <c r="T637" s="763"/>
      <c r="U637" s="763"/>
      <c r="V637" s="764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5" t="s">
        <v>153</v>
      </c>
      <c r="B638" s="756"/>
      <c r="C638" s="756"/>
      <c r="D638" s="756"/>
      <c r="E638" s="756"/>
      <c r="F638" s="756"/>
      <c r="G638" s="756"/>
      <c r="H638" s="756"/>
      <c r="I638" s="756"/>
      <c r="J638" s="756"/>
      <c r="K638" s="756"/>
      <c r="L638" s="756"/>
      <c r="M638" s="756"/>
      <c r="N638" s="756"/>
      <c r="O638" s="756"/>
      <c r="P638" s="756"/>
      <c r="Q638" s="756"/>
      <c r="R638" s="756"/>
      <c r="S638" s="756"/>
      <c r="T638" s="756"/>
      <c r="U638" s="756"/>
      <c r="V638" s="756"/>
      <c r="W638" s="756"/>
      <c r="X638" s="756"/>
      <c r="Y638" s="756"/>
      <c r="Z638" s="756"/>
      <c r="AA638" s="745"/>
      <c r="AB638" s="745"/>
      <c r="AC638" s="745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5" t="s">
        <v>1031</v>
      </c>
      <c r="Q639" s="760"/>
      <c r="R639" s="760"/>
      <c r="S639" s="760"/>
      <c r="T639" s="761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81"/>
      <c r="B640" s="756"/>
      <c r="C640" s="756"/>
      <c r="D640" s="756"/>
      <c r="E640" s="756"/>
      <c r="F640" s="756"/>
      <c r="G640" s="756"/>
      <c r="H640" s="756"/>
      <c r="I640" s="756"/>
      <c r="J640" s="756"/>
      <c r="K640" s="756"/>
      <c r="L640" s="756"/>
      <c r="M640" s="756"/>
      <c r="N640" s="756"/>
      <c r="O640" s="782"/>
      <c r="P640" s="762" t="s">
        <v>80</v>
      </c>
      <c r="Q640" s="763"/>
      <c r="R640" s="763"/>
      <c r="S640" s="763"/>
      <c r="T640" s="763"/>
      <c r="U640" s="763"/>
      <c r="V640" s="764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56"/>
      <c r="B641" s="756"/>
      <c r="C641" s="756"/>
      <c r="D641" s="756"/>
      <c r="E641" s="756"/>
      <c r="F641" s="756"/>
      <c r="G641" s="756"/>
      <c r="H641" s="756"/>
      <c r="I641" s="756"/>
      <c r="J641" s="756"/>
      <c r="K641" s="756"/>
      <c r="L641" s="756"/>
      <c r="M641" s="756"/>
      <c r="N641" s="756"/>
      <c r="O641" s="782"/>
      <c r="P641" s="762" t="s">
        <v>80</v>
      </c>
      <c r="Q641" s="763"/>
      <c r="R641" s="763"/>
      <c r="S641" s="763"/>
      <c r="T641" s="763"/>
      <c r="U641" s="763"/>
      <c r="V641" s="764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5" t="s">
        <v>64</v>
      </c>
      <c r="B642" s="756"/>
      <c r="C642" s="756"/>
      <c r="D642" s="756"/>
      <c r="E642" s="756"/>
      <c r="F642" s="756"/>
      <c r="G642" s="756"/>
      <c r="H642" s="756"/>
      <c r="I642" s="756"/>
      <c r="J642" s="756"/>
      <c r="K642" s="756"/>
      <c r="L642" s="756"/>
      <c r="M642" s="756"/>
      <c r="N642" s="756"/>
      <c r="O642" s="756"/>
      <c r="P642" s="756"/>
      <c r="Q642" s="756"/>
      <c r="R642" s="756"/>
      <c r="S642" s="756"/>
      <c r="T642" s="756"/>
      <c r="U642" s="756"/>
      <c r="V642" s="756"/>
      <c r="W642" s="756"/>
      <c r="X642" s="756"/>
      <c r="Y642" s="756"/>
      <c r="Z642" s="756"/>
      <c r="AA642" s="745"/>
      <c r="AB642" s="745"/>
      <c r="AC642" s="745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80" t="s">
        <v>1035</v>
      </c>
      <c r="Q643" s="760"/>
      <c r="R643" s="760"/>
      <c r="S643" s="760"/>
      <c r="T643" s="761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25" t="s">
        <v>1039</v>
      </c>
      <c r="Q644" s="760"/>
      <c r="R644" s="760"/>
      <c r="S644" s="760"/>
      <c r="T644" s="761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81"/>
      <c r="B645" s="756"/>
      <c r="C645" s="756"/>
      <c r="D645" s="756"/>
      <c r="E645" s="756"/>
      <c r="F645" s="756"/>
      <c r="G645" s="756"/>
      <c r="H645" s="756"/>
      <c r="I645" s="756"/>
      <c r="J645" s="756"/>
      <c r="K645" s="756"/>
      <c r="L645" s="756"/>
      <c r="M645" s="756"/>
      <c r="N645" s="756"/>
      <c r="O645" s="782"/>
      <c r="P645" s="762" t="s">
        <v>80</v>
      </c>
      <c r="Q645" s="763"/>
      <c r="R645" s="763"/>
      <c r="S645" s="763"/>
      <c r="T645" s="763"/>
      <c r="U645" s="763"/>
      <c r="V645" s="764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56"/>
      <c r="B646" s="756"/>
      <c r="C646" s="756"/>
      <c r="D646" s="756"/>
      <c r="E646" s="756"/>
      <c r="F646" s="756"/>
      <c r="G646" s="756"/>
      <c r="H646" s="756"/>
      <c r="I646" s="756"/>
      <c r="J646" s="756"/>
      <c r="K646" s="756"/>
      <c r="L646" s="756"/>
      <c r="M646" s="756"/>
      <c r="N646" s="756"/>
      <c r="O646" s="782"/>
      <c r="P646" s="762" t="s">
        <v>80</v>
      </c>
      <c r="Q646" s="763"/>
      <c r="R646" s="763"/>
      <c r="S646" s="763"/>
      <c r="T646" s="763"/>
      <c r="U646" s="763"/>
      <c r="V646" s="764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089"/>
      <c r="B647" s="756"/>
      <c r="C647" s="756"/>
      <c r="D647" s="756"/>
      <c r="E647" s="756"/>
      <c r="F647" s="756"/>
      <c r="G647" s="756"/>
      <c r="H647" s="756"/>
      <c r="I647" s="756"/>
      <c r="J647" s="756"/>
      <c r="K647" s="756"/>
      <c r="L647" s="756"/>
      <c r="M647" s="756"/>
      <c r="N647" s="756"/>
      <c r="O647" s="949"/>
      <c r="P647" s="845" t="s">
        <v>1041</v>
      </c>
      <c r="Q647" s="846"/>
      <c r="R647" s="846"/>
      <c r="S647" s="846"/>
      <c r="T647" s="846"/>
      <c r="U647" s="846"/>
      <c r="V647" s="847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4022.3999999999996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4022.3999999999996</v>
      </c>
      <c r="Z647" s="37"/>
      <c r="AA647" s="754"/>
      <c r="AB647" s="754"/>
      <c r="AC647" s="754"/>
    </row>
    <row r="648" spans="1:68" x14ac:dyDescent="0.2">
      <c r="A648" s="756"/>
      <c r="B648" s="756"/>
      <c r="C648" s="756"/>
      <c r="D648" s="756"/>
      <c r="E648" s="756"/>
      <c r="F648" s="756"/>
      <c r="G648" s="756"/>
      <c r="H648" s="756"/>
      <c r="I648" s="756"/>
      <c r="J648" s="756"/>
      <c r="K648" s="756"/>
      <c r="L648" s="756"/>
      <c r="M648" s="756"/>
      <c r="N648" s="756"/>
      <c r="O648" s="949"/>
      <c r="P648" s="845" t="s">
        <v>1042</v>
      </c>
      <c r="Q648" s="846"/>
      <c r="R648" s="846"/>
      <c r="S648" s="846"/>
      <c r="T648" s="846"/>
      <c r="U648" s="846"/>
      <c r="V648" s="847"/>
      <c r="W648" s="37" t="s">
        <v>69</v>
      </c>
      <c r="X648" s="753">
        <f>IFERROR(SUM(BM22:BM644),"0")</f>
        <v>4336.8439999999991</v>
      </c>
      <c r="Y648" s="753">
        <f>IFERROR(SUM(BN22:BN644),"0")</f>
        <v>4336.8439999999991</v>
      </c>
      <c r="Z648" s="37"/>
      <c r="AA648" s="754"/>
      <c r="AB648" s="754"/>
      <c r="AC648" s="754"/>
    </row>
    <row r="649" spans="1:68" x14ac:dyDescent="0.2">
      <c r="A649" s="756"/>
      <c r="B649" s="756"/>
      <c r="C649" s="756"/>
      <c r="D649" s="756"/>
      <c r="E649" s="756"/>
      <c r="F649" s="756"/>
      <c r="G649" s="756"/>
      <c r="H649" s="756"/>
      <c r="I649" s="756"/>
      <c r="J649" s="756"/>
      <c r="K649" s="756"/>
      <c r="L649" s="756"/>
      <c r="M649" s="756"/>
      <c r="N649" s="756"/>
      <c r="O649" s="949"/>
      <c r="P649" s="845" t="s">
        <v>1043</v>
      </c>
      <c r="Q649" s="846"/>
      <c r="R649" s="846"/>
      <c r="S649" s="846"/>
      <c r="T649" s="846"/>
      <c r="U649" s="846"/>
      <c r="V649" s="847"/>
      <c r="W649" s="37" t="s">
        <v>1044</v>
      </c>
      <c r="X649" s="38">
        <f>ROUNDUP(SUM(BO22:BO644),0)</f>
        <v>9</v>
      </c>
      <c r="Y649" s="38">
        <f>ROUNDUP(SUM(BP22:BP644),0)</f>
        <v>9</v>
      </c>
      <c r="Z649" s="37"/>
      <c r="AA649" s="754"/>
      <c r="AB649" s="754"/>
      <c r="AC649" s="754"/>
    </row>
    <row r="650" spans="1:68" x14ac:dyDescent="0.2">
      <c r="A650" s="756"/>
      <c r="B650" s="756"/>
      <c r="C650" s="756"/>
      <c r="D650" s="756"/>
      <c r="E650" s="756"/>
      <c r="F650" s="756"/>
      <c r="G650" s="756"/>
      <c r="H650" s="756"/>
      <c r="I650" s="756"/>
      <c r="J650" s="756"/>
      <c r="K650" s="756"/>
      <c r="L650" s="756"/>
      <c r="M650" s="756"/>
      <c r="N650" s="756"/>
      <c r="O650" s="949"/>
      <c r="P650" s="845" t="s">
        <v>1045</v>
      </c>
      <c r="Q650" s="846"/>
      <c r="R650" s="846"/>
      <c r="S650" s="846"/>
      <c r="T650" s="846"/>
      <c r="U650" s="846"/>
      <c r="V650" s="847"/>
      <c r="W650" s="37" t="s">
        <v>69</v>
      </c>
      <c r="X650" s="753">
        <f>GrossWeightTotal+PalletQtyTotal*25</f>
        <v>4561.8439999999991</v>
      </c>
      <c r="Y650" s="753">
        <f>GrossWeightTotalR+PalletQtyTotalR*25</f>
        <v>4561.8439999999991</v>
      </c>
      <c r="Z650" s="37"/>
      <c r="AA650" s="754"/>
      <c r="AB650" s="754"/>
      <c r="AC650" s="754"/>
    </row>
    <row r="651" spans="1:68" x14ac:dyDescent="0.2">
      <c r="A651" s="756"/>
      <c r="B651" s="756"/>
      <c r="C651" s="756"/>
      <c r="D651" s="756"/>
      <c r="E651" s="756"/>
      <c r="F651" s="756"/>
      <c r="G651" s="756"/>
      <c r="H651" s="756"/>
      <c r="I651" s="756"/>
      <c r="J651" s="756"/>
      <c r="K651" s="756"/>
      <c r="L651" s="756"/>
      <c r="M651" s="756"/>
      <c r="N651" s="756"/>
      <c r="O651" s="949"/>
      <c r="P651" s="845" t="s">
        <v>1046</v>
      </c>
      <c r="Q651" s="846"/>
      <c r="R651" s="846"/>
      <c r="S651" s="846"/>
      <c r="T651" s="846"/>
      <c r="U651" s="846"/>
      <c r="V651" s="847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1366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1366</v>
      </c>
      <c r="Z651" s="37"/>
      <c r="AA651" s="754"/>
      <c r="AB651" s="754"/>
      <c r="AC651" s="754"/>
    </row>
    <row r="652" spans="1:68" ht="14.25" hidden="1" customHeight="1" x14ac:dyDescent="0.2">
      <c r="A652" s="756"/>
      <c r="B652" s="756"/>
      <c r="C652" s="756"/>
      <c r="D652" s="756"/>
      <c r="E652" s="756"/>
      <c r="F652" s="756"/>
      <c r="G652" s="756"/>
      <c r="H652" s="756"/>
      <c r="I652" s="756"/>
      <c r="J652" s="756"/>
      <c r="K652" s="756"/>
      <c r="L652" s="756"/>
      <c r="M652" s="756"/>
      <c r="N652" s="756"/>
      <c r="O652" s="949"/>
      <c r="P652" s="845" t="s">
        <v>1047</v>
      </c>
      <c r="Q652" s="846"/>
      <c r="R652" s="846"/>
      <c r="S652" s="846"/>
      <c r="T652" s="846"/>
      <c r="U652" s="846"/>
      <c r="V652" s="847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9.8304100000000005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3" t="s">
        <v>63</v>
      </c>
      <c r="C654" s="788" t="s">
        <v>88</v>
      </c>
      <c r="D654" s="855"/>
      <c r="E654" s="855"/>
      <c r="F654" s="855"/>
      <c r="G654" s="855"/>
      <c r="H654" s="856"/>
      <c r="I654" s="788" t="s">
        <v>289</v>
      </c>
      <c r="J654" s="855"/>
      <c r="K654" s="855"/>
      <c r="L654" s="855"/>
      <c r="M654" s="855"/>
      <c r="N654" s="855"/>
      <c r="O654" s="855"/>
      <c r="P654" s="855"/>
      <c r="Q654" s="855"/>
      <c r="R654" s="855"/>
      <c r="S654" s="855"/>
      <c r="T654" s="855"/>
      <c r="U654" s="855"/>
      <c r="V654" s="855"/>
      <c r="W654" s="856"/>
      <c r="X654" s="788" t="s">
        <v>632</v>
      </c>
      <c r="Y654" s="856"/>
      <c r="Z654" s="788" t="s">
        <v>718</v>
      </c>
      <c r="AA654" s="855"/>
      <c r="AB654" s="855"/>
      <c r="AC654" s="856"/>
      <c r="AD654" s="743" t="s">
        <v>807</v>
      </c>
      <c r="AE654" s="743" t="s">
        <v>910</v>
      </c>
      <c r="AF654" s="788" t="s">
        <v>916</v>
      </c>
      <c r="AG654" s="856"/>
    </row>
    <row r="655" spans="1:68" ht="14.25" customHeight="1" thickTop="1" x14ac:dyDescent="0.2">
      <c r="A655" s="1010" t="s">
        <v>1050</v>
      </c>
      <c r="B655" s="788" t="s">
        <v>63</v>
      </c>
      <c r="C655" s="788" t="s">
        <v>89</v>
      </c>
      <c r="D655" s="788" t="s">
        <v>119</v>
      </c>
      <c r="E655" s="788" t="s">
        <v>192</v>
      </c>
      <c r="F655" s="788" t="s">
        <v>214</v>
      </c>
      <c r="G655" s="788" t="s">
        <v>255</v>
      </c>
      <c r="H655" s="788" t="s">
        <v>88</v>
      </c>
      <c r="I655" s="788" t="s">
        <v>290</v>
      </c>
      <c r="J655" s="788" t="s">
        <v>314</v>
      </c>
      <c r="K655" s="788" t="s">
        <v>391</v>
      </c>
      <c r="L655" s="788" t="s">
        <v>411</v>
      </c>
      <c r="M655" s="788" t="s">
        <v>436</v>
      </c>
      <c r="N655" s="744"/>
      <c r="O655" s="788" t="s">
        <v>463</v>
      </c>
      <c r="P655" s="788" t="s">
        <v>466</v>
      </c>
      <c r="Q655" s="788" t="s">
        <v>475</v>
      </c>
      <c r="R655" s="788" t="s">
        <v>491</v>
      </c>
      <c r="S655" s="788" t="s">
        <v>504</v>
      </c>
      <c r="T655" s="788" t="s">
        <v>517</v>
      </c>
      <c r="U655" s="788" t="s">
        <v>530</v>
      </c>
      <c r="V655" s="788" t="s">
        <v>534</v>
      </c>
      <c r="W655" s="788" t="s">
        <v>619</v>
      </c>
      <c r="X655" s="788" t="s">
        <v>633</v>
      </c>
      <c r="Y655" s="788" t="s">
        <v>674</v>
      </c>
      <c r="Z655" s="788" t="s">
        <v>719</v>
      </c>
      <c r="AA655" s="788" t="s">
        <v>770</v>
      </c>
      <c r="AB655" s="788" t="s">
        <v>788</v>
      </c>
      <c r="AC655" s="788" t="s">
        <v>800</v>
      </c>
      <c r="AD655" s="788" t="s">
        <v>807</v>
      </c>
      <c r="AE655" s="788" t="s">
        <v>910</v>
      </c>
      <c r="AF655" s="788" t="s">
        <v>916</v>
      </c>
      <c r="AG655" s="788" t="s">
        <v>1016</v>
      </c>
    </row>
    <row r="656" spans="1:68" ht="13.5" customHeight="1" thickBot="1" x14ac:dyDescent="0.25">
      <c r="A656" s="1011"/>
      <c r="B656" s="789"/>
      <c r="C656" s="789"/>
      <c r="D656" s="789"/>
      <c r="E656" s="789"/>
      <c r="F656" s="789"/>
      <c r="G656" s="789"/>
      <c r="H656" s="789"/>
      <c r="I656" s="789"/>
      <c r="J656" s="789"/>
      <c r="K656" s="789"/>
      <c r="L656" s="789"/>
      <c r="M656" s="789"/>
      <c r="N656" s="744"/>
      <c r="O656" s="789"/>
      <c r="P656" s="789"/>
      <c r="Q656" s="789"/>
      <c r="R656" s="789"/>
      <c r="S656" s="789"/>
      <c r="T656" s="789"/>
      <c r="U656" s="789"/>
      <c r="V656" s="789"/>
      <c r="W656" s="789"/>
      <c r="X656" s="789"/>
      <c r="Y656" s="789"/>
      <c r="Z656" s="789"/>
      <c r="AA656" s="789"/>
      <c r="AB656" s="789"/>
      <c r="AC656" s="789"/>
      <c r="AD656" s="789"/>
      <c r="AE656" s="789"/>
      <c r="AF656" s="789"/>
      <c r="AG656" s="789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312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517.5</v>
      </c>
      <c r="E657" s="46">
        <f>IFERROR(Y92*1,"0")+IFERROR(Y93*1,"0")+IFERROR(Y94*1,"0")+IFERROR(Y98*1,"0")+IFERROR(Y99*1,"0")+IFERROR(Y100*1,"0")+IFERROR(Y101*1,"0")+IFERROR(Y102*1,"0")+IFERROR(Y103*1,"0")</f>
        <v>693.90000000000009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823.5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484.79999999999995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4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991.2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14.700000000000001</v>
      </c>
      <c r="AA657" s="46">
        <f>IFERROR(Y494*1,"0")+IFERROR(Y498*1,"0")+IFERROR(Y499*1,"0")+IFERROR(Y500*1,"0")+IFERROR(Y501*1,"0")+IFERROR(Y502*1,"0")</f>
        <v>184.8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SPk9QYDz8P5nAvwrLiq1sTtFRUWIjxjO8HdUuWbU8+Jk7NIPJW2d8p+XXWNUWJKlMQB29W+lR3cAUF2Qx+5/Jw==" saltValue="CkcoCBxWgwfDJ8dvCtnx3w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66,00"/>
        <filter val="115,00"/>
        <filter val="132,00"/>
        <filter val="14,70"/>
        <filter val="162,00"/>
        <filter val="184,80"/>
        <filter val="202,00"/>
        <filter val="237,60"/>
        <filter val="247,20"/>
        <filter val="312,00"/>
        <filter val="337,50"/>
        <filter val="348,60"/>
        <filter val="35,00"/>
        <filter val="356,40"/>
        <filter val="4 022,40"/>
        <filter val="4 336,84"/>
        <filter val="4 561,84"/>
        <filter val="472,00"/>
        <filter val="484,80"/>
        <filter val="517,50"/>
        <filter val="642,60"/>
        <filter val="7,00"/>
        <filter val="729,00"/>
        <filter val="75,00"/>
        <filter val="78,00"/>
        <filter val="88,00"/>
        <filter val="9"/>
        <filter val="94,50"/>
        <filter val="991,20"/>
      </filters>
    </filterColumn>
    <filterColumn colId="29" showButton="0"/>
    <filterColumn colId="30" showButton="0"/>
  </autoFilter>
  <mergeCells count="1159">
    <mergeCell ref="A8:C8"/>
    <mergeCell ref="P124:T124"/>
    <mergeCell ref="P410:T410"/>
    <mergeCell ref="P608:V608"/>
    <mergeCell ref="P163:V163"/>
    <mergeCell ref="D293:E293"/>
    <mergeCell ref="P360:T360"/>
    <mergeCell ref="A153:Z153"/>
    <mergeCell ref="D268:E268"/>
    <mergeCell ref="D566:E566"/>
    <mergeCell ref="P496:V496"/>
    <mergeCell ref="A10:C10"/>
    <mergeCell ref="P126:T126"/>
    <mergeCell ref="A497:Z497"/>
    <mergeCell ref="P361:V361"/>
    <mergeCell ref="D553:E553"/>
    <mergeCell ref="P446:T446"/>
    <mergeCell ref="P218:T218"/>
    <mergeCell ref="P140:V140"/>
    <mergeCell ref="A136:Z136"/>
    <mergeCell ref="A21:Z21"/>
    <mergeCell ref="D184:E184"/>
    <mergeCell ref="A428:Z428"/>
    <mergeCell ref="P507:T507"/>
    <mergeCell ref="P534:T534"/>
    <mergeCell ref="V12:W12"/>
    <mergeCell ref="A28:Z28"/>
    <mergeCell ref="P519:V519"/>
    <mergeCell ref="D458:E458"/>
    <mergeCell ref="A593:Z593"/>
    <mergeCell ref="P368:T368"/>
    <mergeCell ref="A506:Z506"/>
    <mergeCell ref="A245:Z245"/>
    <mergeCell ref="D237:E237"/>
    <mergeCell ref="P285:V285"/>
    <mergeCell ref="P25:T25"/>
    <mergeCell ref="A310:Z310"/>
    <mergeCell ref="P85:T85"/>
    <mergeCell ref="P383:T383"/>
    <mergeCell ref="D571:E571"/>
    <mergeCell ref="P101:T101"/>
    <mergeCell ref="A75:Z75"/>
    <mergeCell ref="P35:T35"/>
    <mergeCell ref="G17:G18"/>
    <mergeCell ref="P42:V42"/>
    <mergeCell ref="D22:E22"/>
    <mergeCell ref="D86:E86"/>
    <mergeCell ref="P214:T214"/>
    <mergeCell ref="P270:T270"/>
    <mergeCell ref="D213:E213"/>
    <mergeCell ref="D250:E250"/>
    <mergeCell ref="A163:O164"/>
    <mergeCell ref="P202:T202"/>
    <mergeCell ref="P307:T307"/>
    <mergeCell ref="D44:E44"/>
    <mergeCell ref="P373:T373"/>
    <mergeCell ref="D408:E408"/>
    <mergeCell ref="U17:V17"/>
    <mergeCell ref="Y17:Y18"/>
    <mergeCell ref="A73:O74"/>
    <mergeCell ref="D331:E331"/>
    <mergeCell ref="X17:X18"/>
    <mergeCell ref="D123:E123"/>
    <mergeCell ref="N17:N18"/>
    <mergeCell ref="P72:T72"/>
    <mergeCell ref="P371:V371"/>
    <mergeCell ref="D252:E252"/>
    <mergeCell ref="P431:V431"/>
    <mergeCell ref="D452:E452"/>
    <mergeCell ref="P123:T123"/>
    <mergeCell ref="D550:E550"/>
    <mergeCell ref="D623:E623"/>
    <mergeCell ref="P110:T110"/>
    <mergeCell ref="P408:T408"/>
    <mergeCell ref="D218:E218"/>
    <mergeCell ref="P197:V197"/>
    <mergeCell ref="M17:M18"/>
    <mergeCell ref="P36:T36"/>
    <mergeCell ref="P598:V598"/>
    <mergeCell ref="D17:E18"/>
    <mergeCell ref="D173:E173"/>
    <mergeCell ref="P536:T536"/>
    <mergeCell ref="D471:E471"/>
    <mergeCell ref="P71:T71"/>
    <mergeCell ref="A131:Z131"/>
    <mergeCell ref="D102:E102"/>
    <mergeCell ref="P528:T528"/>
    <mergeCell ref="P208:V208"/>
    <mergeCell ref="A33:Z33"/>
    <mergeCell ref="D25:E25"/>
    <mergeCell ref="A20:Z20"/>
    <mergeCell ref="P300:V300"/>
    <mergeCell ref="P625:T625"/>
    <mergeCell ref="P60:T60"/>
    <mergeCell ref="D291:E291"/>
    <mergeCell ref="D614:E614"/>
    <mergeCell ref="D552:E552"/>
    <mergeCell ref="D239:E239"/>
    <mergeCell ref="D266:E266"/>
    <mergeCell ref="D537:E537"/>
    <mergeCell ref="P149:T149"/>
    <mergeCell ref="P74:V74"/>
    <mergeCell ref="A339:Z339"/>
    <mergeCell ref="A255:O256"/>
    <mergeCell ref="A426:O427"/>
    <mergeCell ref="D557:E557"/>
    <mergeCell ref="A296:Z296"/>
    <mergeCell ref="P178:T178"/>
    <mergeCell ref="D605:E605"/>
    <mergeCell ref="P276:T276"/>
    <mergeCell ref="Q5:R5"/>
    <mergeCell ref="F17:F18"/>
    <mergeCell ref="P199:T199"/>
    <mergeCell ref="A315:Z315"/>
    <mergeCell ref="P435:T435"/>
    <mergeCell ref="D478:E478"/>
    <mergeCell ref="P291:T291"/>
    <mergeCell ref="D234:E234"/>
    <mergeCell ref="P288:T288"/>
    <mergeCell ref="P484:T484"/>
    <mergeCell ref="P589:T589"/>
    <mergeCell ref="P70:T70"/>
    <mergeCell ref="P263:T263"/>
    <mergeCell ref="P434:T434"/>
    <mergeCell ref="P228:T228"/>
    <mergeCell ref="P499:T499"/>
    <mergeCell ref="P293:T293"/>
    <mergeCell ref="D336:E336"/>
    <mergeCell ref="D407:E407"/>
    <mergeCell ref="D578:E578"/>
    <mergeCell ref="A447:O448"/>
    <mergeCell ref="Q6:R6"/>
    <mergeCell ref="P200:T200"/>
    <mergeCell ref="P436:T436"/>
    <mergeCell ref="P292:T292"/>
    <mergeCell ref="AD17:AF18"/>
    <mergeCell ref="P599:V599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A488:Z488"/>
    <mergeCell ref="A172:Z172"/>
    <mergeCell ref="P169:V169"/>
    <mergeCell ref="P442:V442"/>
    <mergeCell ref="A463:Z463"/>
    <mergeCell ref="P67:T67"/>
    <mergeCell ref="P509:T509"/>
    <mergeCell ref="P119:V119"/>
    <mergeCell ref="P601:T601"/>
    <mergeCell ref="P253:T253"/>
    <mergeCell ref="P644:T644"/>
    <mergeCell ref="D247:E247"/>
    <mergeCell ref="P495:V495"/>
    <mergeCell ref="A176:Z176"/>
    <mergeCell ref="P422:V422"/>
    <mergeCell ref="A257:Z257"/>
    <mergeCell ref="P439:T439"/>
    <mergeCell ref="D249:E249"/>
    <mergeCell ref="A107:Z107"/>
    <mergeCell ref="D276:E276"/>
    <mergeCell ref="A549:Z549"/>
    <mergeCell ref="D341:E341"/>
    <mergeCell ref="P367:T367"/>
    <mergeCell ref="D475:E475"/>
    <mergeCell ref="D394:E394"/>
    <mergeCell ref="D450:E450"/>
    <mergeCell ref="P578:T578"/>
    <mergeCell ref="P181:T181"/>
    <mergeCell ref="P357:T357"/>
    <mergeCell ref="AC655:AC656"/>
    <mergeCell ref="F10:G10"/>
    <mergeCell ref="D544:E544"/>
    <mergeCell ref="A308:O309"/>
    <mergeCell ref="D99:E99"/>
    <mergeCell ref="D270:E270"/>
    <mergeCell ref="P349:T349"/>
    <mergeCell ref="P420:T420"/>
    <mergeCell ref="D528:E528"/>
    <mergeCell ref="P128:T128"/>
    <mergeCell ref="P655:P656"/>
    <mergeCell ref="P364:T364"/>
    <mergeCell ref="D468:E468"/>
    <mergeCell ref="P604:T604"/>
    <mergeCell ref="D639:E639"/>
    <mergeCell ref="P303:V303"/>
    <mergeCell ref="P597:T597"/>
    <mergeCell ref="P145:V145"/>
    <mergeCell ref="P272:V272"/>
    <mergeCell ref="A168:O169"/>
    <mergeCell ref="P478:T478"/>
    <mergeCell ref="D321:E321"/>
    <mergeCell ref="P129:V129"/>
    <mergeCell ref="D215:E215"/>
    <mergeCell ref="P465:T465"/>
    <mergeCell ref="D23:E23"/>
    <mergeCell ref="D216:E216"/>
    <mergeCell ref="D265:E265"/>
    <mergeCell ref="C654:H654"/>
    <mergeCell ref="A134:O135"/>
    <mergeCell ref="P284:V284"/>
    <mergeCell ref="D607:E607"/>
    <mergeCell ref="P2:W3"/>
    <mergeCell ref="P133:T133"/>
    <mergeCell ref="D560:E560"/>
    <mergeCell ref="D589:E589"/>
    <mergeCell ref="A57:O58"/>
    <mergeCell ref="D437:E437"/>
    <mergeCell ref="P127:T127"/>
    <mergeCell ref="D508:E508"/>
    <mergeCell ref="D241:E241"/>
    <mergeCell ref="D539:E539"/>
    <mergeCell ref="A43:Z43"/>
    <mergeCell ref="P54:T54"/>
    <mergeCell ref="P298:T298"/>
    <mergeCell ref="D35:E35"/>
    <mergeCell ref="A170:Z170"/>
    <mergeCell ref="D228:E228"/>
    <mergeCell ref="A342:O343"/>
    <mergeCell ref="P347:T347"/>
    <mergeCell ref="P412:T412"/>
    <mergeCell ref="D526:E526"/>
    <mergeCell ref="D10:E10"/>
    <mergeCell ref="F5:G5"/>
    <mergeCell ref="A223:Z223"/>
    <mergeCell ref="V11:W11"/>
    <mergeCell ref="A370:O371"/>
    <mergeCell ref="P242:V242"/>
    <mergeCell ref="D159:E159"/>
    <mergeCell ref="A232:Z232"/>
    <mergeCell ref="A403:Z403"/>
    <mergeCell ref="D80:E80"/>
    <mergeCell ref="A505:Z505"/>
    <mergeCell ref="P551:T551"/>
    <mergeCell ref="AF654:AG654"/>
    <mergeCell ref="O17:O18"/>
    <mergeCell ref="P336:T336"/>
    <mergeCell ref="P174:V174"/>
    <mergeCell ref="A297:Z297"/>
    <mergeCell ref="A547:O548"/>
    <mergeCell ref="P102:T102"/>
    <mergeCell ref="P481:V481"/>
    <mergeCell ref="D531:E531"/>
    <mergeCell ref="A26:O27"/>
    <mergeCell ref="P588:T588"/>
    <mergeCell ref="P456:V456"/>
    <mergeCell ref="D177:E177"/>
    <mergeCell ref="A483:Z483"/>
    <mergeCell ref="A313:O314"/>
    <mergeCell ref="A106:Z106"/>
    <mergeCell ref="P183:T183"/>
    <mergeCell ref="D226:E226"/>
    <mergeCell ref="A404:Z404"/>
    <mergeCell ref="P365:T365"/>
    <mergeCell ref="P62:T62"/>
    <mergeCell ref="P640:V640"/>
    <mergeCell ref="P603:T603"/>
    <mergeCell ref="D29:E29"/>
    <mergeCell ref="P592:V592"/>
    <mergeCell ref="Q13:R13"/>
    <mergeCell ref="P134:V134"/>
    <mergeCell ref="P401:V401"/>
    <mergeCell ref="P201:T201"/>
    <mergeCell ref="D389:E389"/>
    <mergeCell ref="P139:T139"/>
    <mergeCell ref="P637:V637"/>
    <mergeCell ref="P47:V47"/>
    <mergeCell ref="P560:T560"/>
    <mergeCell ref="P247:T247"/>
    <mergeCell ref="P241:T241"/>
    <mergeCell ref="H655:H656"/>
    <mergeCell ref="P415:T415"/>
    <mergeCell ref="A233:Z233"/>
    <mergeCell ref="P650:V650"/>
    <mergeCell ref="A647:O652"/>
    <mergeCell ref="A645:O646"/>
    <mergeCell ref="D133:E133"/>
    <mergeCell ref="P443:V443"/>
    <mergeCell ref="A262:Z262"/>
    <mergeCell ref="P308:V308"/>
    <mergeCell ref="D54:E54"/>
    <mergeCell ref="P185:V185"/>
    <mergeCell ref="P427:V427"/>
    <mergeCell ref="G655:G656"/>
    <mergeCell ref="D271:E271"/>
    <mergeCell ref="R655:R656"/>
    <mergeCell ref="J655:J656"/>
    <mergeCell ref="O655:O656"/>
    <mergeCell ref="X655:X656"/>
    <mergeCell ref="D383:E383"/>
    <mergeCell ref="A579:O580"/>
    <mergeCell ref="AD655:AD656"/>
    <mergeCell ref="D288:E288"/>
    <mergeCell ref="A461:Z461"/>
    <mergeCell ref="P421:V421"/>
    <mergeCell ref="P190:T190"/>
    <mergeCell ref="D434:E434"/>
    <mergeCell ref="P482:V482"/>
    <mergeCell ref="P111:T111"/>
    <mergeCell ref="D154:E154"/>
    <mergeCell ref="D225:E225"/>
    <mergeCell ref="P282:T282"/>
    <mergeCell ref="P409:T409"/>
    <mergeCell ref="P61:T61"/>
    <mergeCell ref="D200:E200"/>
    <mergeCell ref="P555:T555"/>
    <mergeCell ref="P359:T359"/>
    <mergeCell ref="A444:Z444"/>
    <mergeCell ref="D436:E436"/>
    <mergeCell ref="D292:E292"/>
    <mergeCell ref="P346:T346"/>
    <mergeCell ref="D534:E534"/>
    <mergeCell ref="D227:E227"/>
    <mergeCell ref="D525:E525"/>
    <mergeCell ref="AA655:AA656"/>
    <mergeCell ref="A157:Z157"/>
    <mergeCell ref="D149:E149"/>
    <mergeCell ref="D320:E320"/>
    <mergeCell ref="A333:O334"/>
    <mergeCell ref="P470:T470"/>
    <mergeCell ref="D618:E618"/>
    <mergeCell ref="P255:V255"/>
    <mergeCell ref="P426:V426"/>
    <mergeCell ref="H5:M5"/>
    <mergeCell ref="P31:V31"/>
    <mergeCell ref="P329:V329"/>
    <mergeCell ref="P98:T98"/>
    <mergeCell ref="D212:E212"/>
    <mergeCell ref="P225:T225"/>
    <mergeCell ref="D439:E439"/>
    <mergeCell ref="A512:Z512"/>
    <mergeCell ref="D6:M6"/>
    <mergeCell ref="P567:T567"/>
    <mergeCell ref="P630:T630"/>
    <mergeCell ref="A583:Z583"/>
    <mergeCell ref="A317:O318"/>
    <mergeCell ref="A577:Z577"/>
    <mergeCell ref="D602:E602"/>
    <mergeCell ref="P95:V95"/>
    <mergeCell ref="P162:T162"/>
    <mergeCell ref="D143:E143"/>
    <mergeCell ref="P227:T227"/>
    <mergeCell ref="A384:O385"/>
    <mergeCell ref="P398:T398"/>
    <mergeCell ref="D441:E441"/>
    <mergeCell ref="D368:E368"/>
    <mergeCell ref="A515:O516"/>
    <mergeCell ref="P525:T525"/>
    <mergeCell ref="A9:C9"/>
    <mergeCell ref="P125:T125"/>
    <mergeCell ref="P321:T321"/>
    <mergeCell ref="D202:E202"/>
    <mergeCell ref="D373:E373"/>
    <mergeCell ref="A242:O243"/>
    <mergeCell ref="P112:T112"/>
    <mergeCell ref="AB655:AB656"/>
    <mergeCell ref="A581:Z581"/>
    <mergeCell ref="A575:Z575"/>
    <mergeCell ref="A626:O627"/>
    <mergeCell ref="P177:T177"/>
    <mergeCell ref="D604:E604"/>
    <mergeCell ref="P475:T475"/>
    <mergeCell ref="P93:T93"/>
    <mergeCell ref="P226:T226"/>
    <mergeCell ref="D85:E85"/>
    <mergeCell ref="V6:W9"/>
    <mergeCell ref="D128:E128"/>
    <mergeCell ref="D199:E199"/>
    <mergeCell ref="P38:T38"/>
    <mergeCell ref="P554:T554"/>
    <mergeCell ref="P109:T109"/>
    <mergeCell ref="A59:Z59"/>
    <mergeCell ref="A299:O300"/>
    <mergeCell ref="A155:O156"/>
    <mergeCell ref="D364:E364"/>
    <mergeCell ref="D217:E217"/>
    <mergeCell ref="D413:E413"/>
    <mergeCell ref="D435:E435"/>
    <mergeCell ref="D484:E484"/>
    <mergeCell ref="P22:T22"/>
    <mergeCell ref="P320:T320"/>
    <mergeCell ref="P618:T618"/>
    <mergeCell ref="P40:T40"/>
    <mergeCell ref="P605:T605"/>
    <mergeCell ref="P334:V334"/>
    <mergeCell ref="D415:E415"/>
    <mergeCell ref="A455:O456"/>
    <mergeCell ref="H10:M10"/>
    <mergeCell ref="AA17:AA18"/>
    <mergeCell ref="P212:T212"/>
    <mergeCell ref="AC17:AC18"/>
    <mergeCell ref="A433:Z433"/>
    <mergeCell ref="P485:T485"/>
    <mergeCell ref="P108:T108"/>
    <mergeCell ref="P472:T472"/>
    <mergeCell ref="P641:V641"/>
    <mergeCell ref="P254:T254"/>
    <mergeCell ref="P251:T251"/>
    <mergeCell ref="A104:O105"/>
    <mergeCell ref="P45:T45"/>
    <mergeCell ref="D420:E420"/>
    <mergeCell ref="P530:T530"/>
    <mergeCell ref="P430:V430"/>
    <mergeCell ref="Z654:AC654"/>
    <mergeCell ref="AB17:AB18"/>
    <mergeCell ref="D586:E586"/>
    <mergeCell ref="A517:Z517"/>
    <mergeCell ref="P80:T80"/>
    <mergeCell ref="A64:O65"/>
    <mergeCell ref="P192:V192"/>
    <mergeCell ref="P341:T341"/>
    <mergeCell ref="A191:O192"/>
    <mergeCell ref="A457:Z457"/>
    <mergeCell ref="A628:Z628"/>
    <mergeCell ref="P639:T639"/>
    <mergeCell ref="D500:E500"/>
    <mergeCell ref="P557:T557"/>
    <mergeCell ref="P348:T348"/>
    <mergeCell ref="P273:V273"/>
    <mergeCell ref="D489:E489"/>
    <mergeCell ref="P617:T617"/>
    <mergeCell ref="A284:O285"/>
    <mergeCell ref="P154:T154"/>
    <mergeCell ref="D206:E206"/>
    <mergeCell ref="P561:T561"/>
    <mergeCell ref="P41:V41"/>
    <mergeCell ref="D194:E194"/>
    <mergeCell ref="Z17:Z18"/>
    <mergeCell ref="A582:Z582"/>
    <mergeCell ref="P607:T607"/>
    <mergeCell ref="A90:Z90"/>
    <mergeCell ref="P563:V563"/>
    <mergeCell ref="D446:E446"/>
    <mergeCell ref="P105:V105"/>
    <mergeCell ref="D39:E39"/>
    <mergeCell ref="V655:V656"/>
    <mergeCell ref="P535:T535"/>
    <mergeCell ref="Z655:Z656"/>
    <mergeCell ref="P533:T533"/>
    <mergeCell ref="P568:V568"/>
    <mergeCell ref="A113:O114"/>
    <mergeCell ref="D358:E358"/>
    <mergeCell ref="A91:Z91"/>
    <mergeCell ref="P337:V337"/>
    <mergeCell ref="D529:E529"/>
    <mergeCell ref="D594:E594"/>
    <mergeCell ref="P573:V573"/>
    <mergeCell ref="P647:V647"/>
    <mergeCell ref="P57:V57"/>
    <mergeCell ref="P399:T399"/>
    <mergeCell ref="P526:T526"/>
    <mergeCell ref="AE655:AE656"/>
    <mergeCell ref="P155:V155"/>
    <mergeCell ref="P602:T602"/>
    <mergeCell ref="D412:E412"/>
    <mergeCell ref="P596:T596"/>
    <mergeCell ref="P391:V391"/>
    <mergeCell ref="P562:V562"/>
    <mergeCell ref="A390:O391"/>
    <mergeCell ref="P143:T143"/>
    <mergeCell ref="A129:O130"/>
    <mergeCell ref="P248:T248"/>
    <mergeCell ref="P441:T441"/>
    <mergeCell ref="P612:T612"/>
    <mergeCell ref="B655:B656"/>
    <mergeCell ref="A638:Z638"/>
    <mergeCell ref="D630:E630"/>
    <mergeCell ref="A629:Z629"/>
    <mergeCell ref="D617:E617"/>
    <mergeCell ref="P419:T419"/>
    <mergeCell ref="P219:T219"/>
    <mergeCell ref="P469:T469"/>
    <mergeCell ref="D561:E561"/>
    <mergeCell ref="P491:V491"/>
    <mergeCell ref="A354:O355"/>
    <mergeCell ref="D367:E367"/>
    <mergeCell ref="P631:T631"/>
    <mergeCell ref="I655:I656"/>
    <mergeCell ref="A150:O151"/>
    <mergeCell ref="P269:T269"/>
    <mergeCell ref="A294:O295"/>
    <mergeCell ref="P566:T566"/>
    <mergeCell ref="A655:A656"/>
    <mergeCell ref="P626:V626"/>
    <mergeCell ref="A372:Z372"/>
    <mergeCell ref="A573:O574"/>
    <mergeCell ref="A432:Z432"/>
    <mergeCell ref="D178:E178"/>
    <mergeCell ref="P51:T51"/>
    <mergeCell ref="P622:T622"/>
    <mergeCell ref="A261:Z261"/>
    <mergeCell ref="D555:E555"/>
    <mergeCell ref="A568:O569"/>
    <mergeCell ref="P338:V338"/>
    <mergeCell ref="P370:V370"/>
    <mergeCell ref="A636:O637"/>
    <mergeCell ref="P122:T122"/>
    <mergeCell ref="P65:V65"/>
    <mergeCell ref="A188:Z188"/>
    <mergeCell ref="D251:E251"/>
    <mergeCell ref="A66:Z66"/>
    <mergeCell ref="D298:E298"/>
    <mergeCell ref="D181:E181"/>
    <mergeCell ref="A221:O222"/>
    <mergeCell ref="D596:E596"/>
    <mergeCell ref="P327:T327"/>
    <mergeCell ref="P500:T500"/>
    <mergeCell ref="D103:E103"/>
    <mergeCell ref="P120:V120"/>
    <mergeCell ref="D425:E425"/>
    <mergeCell ref="D359:E359"/>
    <mergeCell ref="D601:E601"/>
    <mergeCell ref="P532:T532"/>
    <mergeCell ref="P161:T161"/>
    <mergeCell ref="P559:T559"/>
    <mergeCell ref="T655:T656"/>
    <mergeCell ref="A519:O520"/>
    <mergeCell ref="D56:E56"/>
    <mergeCell ref="X654:Y654"/>
    <mergeCell ref="D127:E127"/>
    <mergeCell ref="P206:T206"/>
    <mergeCell ref="P37:T37"/>
    <mergeCell ref="D347:E347"/>
    <mergeCell ref="P150:V150"/>
    <mergeCell ref="P221:V221"/>
    <mergeCell ref="D138:E138"/>
    <mergeCell ref="D203:E203"/>
    <mergeCell ref="D374:E374"/>
    <mergeCell ref="A510:O511"/>
    <mergeCell ref="P30:V30"/>
    <mergeCell ref="P159:T159"/>
    <mergeCell ref="A275:Z275"/>
    <mergeCell ref="D267:E267"/>
    <mergeCell ref="D438:E438"/>
    <mergeCell ref="A340:Z340"/>
    <mergeCell ref="D509:E509"/>
    <mergeCell ref="D51:E51"/>
    <mergeCell ref="P235:T235"/>
    <mergeCell ref="P477:T477"/>
    <mergeCell ref="L655:L656"/>
    <mergeCell ref="P306:T306"/>
    <mergeCell ref="D349:E349"/>
    <mergeCell ref="P328:V328"/>
    <mergeCell ref="P384:V384"/>
    <mergeCell ref="A209:Z209"/>
    <mergeCell ref="P455:V455"/>
    <mergeCell ref="A147:Z147"/>
    <mergeCell ref="A41:O42"/>
    <mergeCell ref="P544:T544"/>
    <mergeCell ref="P283:T283"/>
    <mergeCell ref="D93:E93"/>
    <mergeCell ref="D264:E264"/>
    <mergeCell ref="A277:O278"/>
    <mergeCell ref="D220:E220"/>
    <mergeCell ref="J9:M9"/>
    <mergeCell ref="D112:E112"/>
    <mergeCell ref="D283:E283"/>
    <mergeCell ref="A356:Z356"/>
    <mergeCell ref="A418:Z418"/>
    <mergeCell ref="P440:T440"/>
    <mergeCell ref="D348:E348"/>
    <mergeCell ref="P538:T538"/>
    <mergeCell ref="D554:E554"/>
    <mergeCell ref="P611:T611"/>
    <mergeCell ref="D62:E62"/>
    <mergeCell ref="A280:Z280"/>
    <mergeCell ref="D476:E476"/>
    <mergeCell ref="A274:Z274"/>
    <mergeCell ref="P520:V520"/>
    <mergeCell ref="H17:H18"/>
    <mergeCell ref="D204:E204"/>
    <mergeCell ref="P217:T217"/>
    <mergeCell ref="A207:O208"/>
    <mergeCell ref="P332:T332"/>
    <mergeCell ref="D269:E269"/>
    <mergeCell ref="P388:T388"/>
    <mergeCell ref="D440:E440"/>
    <mergeCell ref="D465:E465"/>
    <mergeCell ref="P104:V104"/>
    <mergeCell ref="P623:T623"/>
    <mergeCell ref="P489:T489"/>
    <mergeCell ref="P87:T87"/>
    <mergeCell ref="P151:V151"/>
    <mergeCell ref="D68:E68"/>
    <mergeCell ref="D201:E201"/>
    <mergeCell ref="P451:T451"/>
    <mergeCell ref="P620:V620"/>
    <mergeCell ref="P543:T543"/>
    <mergeCell ref="P614:T614"/>
    <mergeCell ref="D424:E424"/>
    <mergeCell ref="P224:T224"/>
    <mergeCell ref="P24:T24"/>
    <mergeCell ref="A598:O599"/>
    <mergeCell ref="D132:E132"/>
    <mergeCell ref="P211:T211"/>
    <mergeCell ref="D399:E399"/>
    <mergeCell ref="D36:E36"/>
    <mergeCell ref="P313:V313"/>
    <mergeCell ref="P58:V58"/>
    <mergeCell ref="A325:Z325"/>
    <mergeCell ref="P380:T380"/>
    <mergeCell ref="A230:O231"/>
    <mergeCell ref="P73:V73"/>
    <mergeCell ref="P586:T586"/>
    <mergeCell ref="D61:E61"/>
    <mergeCell ref="P231:V231"/>
    <mergeCell ref="P238:T238"/>
    <mergeCell ref="D254:E254"/>
    <mergeCell ref="A88:O89"/>
    <mergeCell ref="D346:E346"/>
    <mergeCell ref="P229:T229"/>
    <mergeCell ref="D419:E419"/>
    <mergeCell ref="P83:V83"/>
    <mergeCell ref="P425:T425"/>
    <mergeCell ref="A82:O83"/>
    <mergeCell ref="T6:U9"/>
    <mergeCell ref="P590:T590"/>
    <mergeCell ref="D533:E533"/>
    <mergeCell ref="Q10:R10"/>
    <mergeCell ref="A30:O31"/>
    <mergeCell ref="A486:O487"/>
    <mergeCell ref="P318:V318"/>
    <mergeCell ref="P256:V256"/>
    <mergeCell ref="A137:Z137"/>
    <mergeCell ref="A379:Z379"/>
    <mergeCell ref="A493:Z493"/>
    <mergeCell ref="D485:E485"/>
    <mergeCell ref="P314:V314"/>
    <mergeCell ref="P216:T216"/>
    <mergeCell ref="P385:V385"/>
    <mergeCell ref="P387:T387"/>
    <mergeCell ref="P447:V447"/>
    <mergeCell ref="P514:T514"/>
    <mergeCell ref="A13:M13"/>
    <mergeCell ref="A15:M15"/>
    <mergeCell ref="D477:E477"/>
    <mergeCell ref="P77:T77"/>
    <mergeCell ref="A193:Z193"/>
    <mergeCell ref="D125:E125"/>
    <mergeCell ref="P179:T179"/>
    <mergeCell ref="A198:Z198"/>
    <mergeCell ref="P204:T204"/>
    <mergeCell ref="P375:T375"/>
    <mergeCell ref="P15:T16"/>
    <mergeCell ref="P450:T450"/>
    <mergeCell ref="D567:E567"/>
    <mergeCell ref="D116:E116"/>
    <mergeCell ref="A430:O431"/>
    <mergeCell ref="D414:E414"/>
    <mergeCell ref="D352:E352"/>
    <mergeCell ref="T5:U5"/>
    <mergeCell ref="P76:T76"/>
    <mergeCell ref="S655:S656"/>
    <mergeCell ref="V5:W5"/>
    <mergeCell ref="U655:U656"/>
    <mergeCell ref="D190:E190"/>
    <mergeCell ref="A48:Z48"/>
    <mergeCell ref="P203:T203"/>
    <mergeCell ref="D246:E246"/>
    <mergeCell ref="D40:E40"/>
    <mergeCell ref="P294:V294"/>
    <mergeCell ref="D111:E111"/>
    <mergeCell ref="D282:E282"/>
    <mergeCell ref="A319:Z319"/>
    <mergeCell ref="A142:Z142"/>
    <mergeCell ref="D409:E409"/>
    <mergeCell ref="Q8:R8"/>
    <mergeCell ref="P69:T69"/>
    <mergeCell ref="D469:E469"/>
    <mergeCell ref="D183:E183"/>
    <mergeCell ref="P510:V510"/>
    <mergeCell ref="P267:T267"/>
    <mergeCell ref="P438:T438"/>
    <mergeCell ref="D248:E248"/>
    <mergeCell ref="D219:E219"/>
    <mergeCell ref="A5:C5"/>
    <mergeCell ref="A492:Z492"/>
    <mergeCell ref="M655:M656"/>
    <mergeCell ref="P64:V64"/>
    <mergeCell ref="P406:T406"/>
    <mergeCell ref="P135:V135"/>
    <mergeCell ref="P191:V191"/>
    <mergeCell ref="A187:Z187"/>
    <mergeCell ref="P362:V362"/>
    <mergeCell ref="D179:E179"/>
    <mergeCell ref="A423:Z423"/>
    <mergeCell ref="P591:V591"/>
    <mergeCell ref="D166:E166"/>
    <mergeCell ref="D464:E464"/>
    <mergeCell ref="D635:E635"/>
    <mergeCell ref="A442:O443"/>
    <mergeCell ref="A17:A18"/>
    <mergeCell ref="K17:K18"/>
    <mergeCell ref="P195:T195"/>
    <mergeCell ref="C17:C18"/>
    <mergeCell ref="A12:M12"/>
    <mergeCell ref="A324:Z324"/>
    <mergeCell ref="P355:V355"/>
    <mergeCell ref="P501:T501"/>
    <mergeCell ref="P243:V243"/>
    <mergeCell ref="A19:Z19"/>
    <mergeCell ref="D182:E182"/>
    <mergeCell ref="A14:M14"/>
    <mergeCell ref="D109:E109"/>
    <mergeCell ref="D480:E480"/>
    <mergeCell ref="D551:E551"/>
    <mergeCell ref="P424:T424"/>
    <mergeCell ref="AF655:AF656"/>
    <mergeCell ref="D148:E148"/>
    <mergeCell ref="A259:O260"/>
    <mergeCell ref="D622:E622"/>
    <mergeCell ref="P117:T117"/>
    <mergeCell ref="P55:T55"/>
    <mergeCell ref="A495:O496"/>
    <mergeCell ref="P182:T182"/>
    <mergeCell ref="P417:V417"/>
    <mergeCell ref="P480:T480"/>
    <mergeCell ref="Q12:R12"/>
    <mergeCell ref="P411:T411"/>
    <mergeCell ref="D388:E388"/>
    <mergeCell ref="P467:T467"/>
    <mergeCell ref="P196:V196"/>
    <mergeCell ref="D546:E546"/>
    <mergeCell ref="P354:V354"/>
    <mergeCell ref="P246:T246"/>
    <mergeCell ref="D611:E611"/>
    <mergeCell ref="P652:V652"/>
    <mergeCell ref="A328:O329"/>
    <mergeCell ref="P23:T23"/>
    <mergeCell ref="D162:E162"/>
    <mergeCell ref="A335:Z335"/>
    <mergeCell ref="D327:E327"/>
    <mergeCell ref="P210:T210"/>
    <mergeCell ref="A196:O197"/>
    <mergeCell ref="D398:E398"/>
    <mergeCell ref="D454:E454"/>
    <mergeCell ref="D625:E625"/>
    <mergeCell ref="D631:E631"/>
    <mergeCell ref="P606:T606"/>
    <mergeCell ref="D211:E211"/>
    <mergeCell ref="D229:E229"/>
    <mergeCell ref="D400:E400"/>
    <mergeCell ref="P479:T479"/>
    <mergeCell ref="D565:E565"/>
    <mergeCell ref="P584:T584"/>
    <mergeCell ref="D77:E77"/>
    <mergeCell ref="D37:E37"/>
    <mergeCell ref="P358:T358"/>
    <mergeCell ref="P529:T529"/>
    <mergeCell ref="D643:E643"/>
    <mergeCell ref="P649:V649"/>
    <mergeCell ref="D466:E466"/>
    <mergeCell ref="D9:E9"/>
    <mergeCell ref="D180:E180"/>
    <mergeCell ref="D118:E118"/>
    <mergeCell ref="F9:G9"/>
    <mergeCell ref="P53:T53"/>
    <mergeCell ref="D612:E612"/>
    <mergeCell ref="D467:E467"/>
    <mergeCell ref="D538:E538"/>
    <mergeCell ref="P595:T595"/>
    <mergeCell ref="P138:T138"/>
    <mergeCell ref="P558:T558"/>
    <mergeCell ref="A377:O378"/>
    <mergeCell ref="P545:T545"/>
    <mergeCell ref="P304:V304"/>
    <mergeCell ref="P540:V540"/>
    <mergeCell ref="P515:V515"/>
    <mergeCell ref="D52:E52"/>
    <mergeCell ref="D350:E350"/>
    <mergeCell ref="P579:V579"/>
    <mergeCell ref="D63:E63"/>
    <mergeCell ref="P39:T39"/>
    <mergeCell ref="D616:E616"/>
    <mergeCell ref="P635:T635"/>
    <mergeCell ref="P116:T116"/>
    <mergeCell ref="D122:E122"/>
    <mergeCell ref="D224:E224"/>
    <mergeCell ref="D167:E167"/>
    <mergeCell ref="P351:T351"/>
    <mergeCell ref="D161:E161"/>
    <mergeCell ref="P289:T289"/>
    <mergeCell ref="P587:T587"/>
    <mergeCell ref="A272:O273"/>
    <mergeCell ref="D530:E530"/>
    <mergeCell ref="Q9:R9"/>
    <mergeCell ref="P369:T36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Q11:R11"/>
    <mergeCell ref="P205:T205"/>
    <mergeCell ref="P376:T376"/>
    <mergeCell ref="P103:T103"/>
    <mergeCell ref="P474:T474"/>
    <mergeCell ref="P268:T268"/>
    <mergeCell ref="P572:T572"/>
    <mergeCell ref="P130:V130"/>
    <mergeCell ref="P537:T537"/>
    <mergeCell ref="D87:E87"/>
    <mergeCell ref="P166:T166"/>
    <mergeCell ref="D380:E380"/>
    <mergeCell ref="P464:T464"/>
    <mergeCell ref="P508:T508"/>
    <mergeCell ref="D445:E445"/>
    <mergeCell ref="P636:V636"/>
    <mergeCell ref="D453:E453"/>
    <mergeCell ref="A6:C6"/>
    <mergeCell ref="A322:O323"/>
    <mergeCell ref="D624:E624"/>
    <mergeCell ref="P180:T180"/>
    <mergeCell ref="P118:T118"/>
    <mergeCell ref="D545:E545"/>
    <mergeCell ref="P167:T167"/>
    <mergeCell ref="P264:T264"/>
    <mergeCell ref="P68:T68"/>
    <mergeCell ref="P239:T239"/>
    <mergeCell ref="P186:V186"/>
    <mergeCell ref="D38:E38"/>
    <mergeCell ref="A185:O186"/>
    <mergeCell ref="P353:T353"/>
    <mergeCell ref="P524:T524"/>
    <mergeCell ref="P82:V82"/>
    <mergeCell ref="D532:E532"/>
    <mergeCell ref="P494:T494"/>
    <mergeCell ref="P546:T546"/>
    <mergeCell ref="P350:T350"/>
    <mergeCell ref="A540:O541"/>
    <mergeCell ref="D160:E160"/>
    <mergeCell ref="I17:I18"/>
    <mergeCell ref="P63:T63"/>
    <mergeCell ref="P194:T194"/>
    <mergeCell ref="P250:T250"/>
    <mergeCell ref="P50:T50"/>
    <mergeCell ref="D50:E50"/>
    <mergeCell ref="A416:O417"/>
    <mergeCell ref="D158:E158"/>
    <mergeCell ref="K655:K656"/>
    <mergeCell ref="D306:E306"/>
    <mergeCell ref="A119:O120"/>
    <mergeCell ref="P114:V114"/>
    <mergeCell ref="P189:T189"/>
    <mergeCell ref="P281:T281"/>
    <mergeCell ref="P414:T414"/>
    <mergeCell ref="P352:T352"/>
    <mergeCell ref="P585:T585"/>
    <mergeCell ref="D72:E72"/>
    <mergeCell ref="A522:Z522"/>
    <mergeCell ref="A640:O641"/>
    <mergeCell ref="P498:T498"/>
    <mergeCell ref="P295:V295"/>
    <mergeCell ref="D235:E235"/>
    <mergeCell ref="A301:Z301"/>
    <mergeCell ref="P547:V547"/>
    <mergeCell ref="P643:T643"/>
    <mergeCell ref="P132:T132"/>
    <mergeCell ref="A121:Z121"/>
    <mergeCell ref="D507:E507"/>
    <mergeCell ref="P486:V486"/>
    <mergeCell ref="P342:V342"/>
    <mergeCell ref="P146:V146"/>
    <mergeCell ref="P317:V317"/>
    <mergeCell ref="D53:E53"/>
    <mergeCell ref="P381:T381"/>
    <mergeCell ref="P552:T552"/>
    <mergeCell ref="D351:E351"/>
    <mergeCell ref="A84:Z84"/>
    <mergeCell ref="D289:E289"/>
    <mergeCell ref="D411:E411"/>
    <mergeCell ref="D1:F1"/>
    <mergeCell ref="D382:E382"/>
    <mergeCell ref="P46:V46"/>
    <mergeCell ref="P466:T466"/>
    <mergeCell ref="C655:C656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A449:Z449"/>
    <mergeCell ref="D655:D656"/>
    <mergeCell ref="P366:T366"/>
    <mergeCell ref="D558:E558"/>
    <mergeCell ref="D585:E585"/>
    <mergeCell ref="P468:T468"/>
    <mergeCell ref="D474:E474"/>
    <mergeCell ref="D108:E108"/>
    <mergeCell ref="D375:E375"/>
    <mergeCell ref="P258:T258"/>
    <mergeCell ref="P429:T429"/>
    <mergeCell ref="D369:E369"/>
    <mergeCell ref="P556:T556"/>
    <mergeCell ref="P52:T52"/>
    <mergeCell ref="D69:E69"/>
    <mergeCell ref="P148:T148"/>
    <mergeCell ref="I654:W654"/>
    <mergeCell ref="P175:V175"/>
    <mergeCell ref="P240:T240"/>
    <mergeCell ref="D498:E498"/>
    <mergeCell ref="D603:E603"/>
    <mergeCell ref="P460:V460"/>
    <mergeCell ref="D590:E590"/>
    <mergeCell ref="P569:V569"/>
    <mergeCell ref="A279:Z279"/>
    <mergeCell ref="A521:Z521"/>
    <mergeCell ref="D110:E110"/>
    <mergeCell ref="P615:T615"/>
    <mergeCell ref="P316:T316"/>
    <mergeCell ref="P113:V113"/>
    <mergeCell ref="D126:E126"/>
    <mergeCell ref="D253:E253"/>
    <mergeCell ref="D524:E524"/>
    <mergeCell ref="D559:E559"/>
    <mergeCell ref="D67:E67"/>
    <mergeCell ref="D595:E595"/>
    <mergeCell ref="D5:E5"/>
    <mergeCell ref="A311:Z311"/>
    <mergeCell ref="P382:T382"/>
    <mergeCell ref="AG655:AG656"/>
    <mergeCell ref="D527:E527"/>
    <mergeCell ref="P164:V164"/>
    <mergeCell ref="P633:V633"/>
    <mergeCell ref="A287:Z287"/>
    <mergeCell ref="A632:O633"/>
    <mergeCell ref="A523:Z523"/>
    <mergeCell ref="P333:V333"/>
    <mergeCell ref="D316:E316"/>
    <mergeCell ref="D387:E387"/>
    <mergeCell ref="P400:T400"/>
    <mergeCell ref="P571:T571"/>
    <mergeCell ref="D210:E210"/>
    <mergeCell ref="A345:Z345"/>
    <mergeCell ref="D381:E381"/>
    <mergeCell ref="A421:O422"/>
    <mergeCell ref="D514:E514"/>
    <mergeCell ref="D606:E606"/>
    <mergeCell ref="A610:Z610"/>
    <mergeCell ref="P648:V648"/>
    <mergeCell ref="W655:W656"/>
    <mergeCell ref="A562:O563"/>
    <mergeCell ref="Q655:Q656"/>
    <mergeCell ref="P503:V503"/>
    <mergeCell ref="P459:V459"/>
    <mergeCell ref="D94:E94"/>
    <mergeCell ref="A303:O304"/>
    <mergeCell ref="D588:E588"/>
    <mergeCell ref="A401:O402"/>
    <mergeCell ref="P396:V396"/>
    <mergeCell ref="A392:Z392"/>
    <mergeCell ref="A395:O396"/>
    <mergeCell ref="H1:Q1"/>
    <mergeCell ref="A330:Z330"/>
    <mergeCell ref="A305:Z305"/>
    <mergeCell ref="A619:O620"/>
    <mergeCell ref="P541:V541"/>
    <mergeCell ref="A397:Z397"/>
    <mergeCell ref="D214:E214"/>
    <mergeCell ref="P222:V222"/>
    <mergeCell ref="A286:Z286"/>
    <mergeCell ref="Y655:Y656"/>
    <mergeCell ref="P539:T539"/>
    <mergeCell ref="D501:E501"/>
    <mergeCell ref="D326:E326"/>
    <mergeCell ref="P476:T476"/>
    <mergeCell ref="D584:E584"/>
    <mergeCell ref="P184:T184"/>
    <mergeCell ref="A174:O175"/>
    <mergeCell ref="D236:E236"/>
    <mergeCell ref="D117:E117"/>
    <mergeCell ref="D92:E92"/>
    <mergeCell ref="D55:E55"/>
    <mergeCell ref="P413:T413"/>
    <mergeCell ref="A95:O96"/>
    <mergeCell ref="D353:E353"/>
    <mergeCell ref="P407:T407"/>
    <mergeCell ref="D7:M7"/>
    <mergeCell ref="P548:V548"/>
    <mergeCell ref="D365:E365"/>
    <mergeCell ref="D536:E536"/>
    <mergeCell ref="P236:T236"/>
    <mergeCell ref="D79:E79"/>
    <mergeCell ref="P92:T92"/>
    <mergeCell ref="A152:Z152"/>
    <mergeCell ref="P156:V156"/>
    <mergeCell ref="D144:E144"/>
    <mergeCell ref="P394:T394"/>
    <mergeCell ref="A621:Z621"/>
    <mergeCell ref="D613:E613"/>
    <mergeCell ref="D502:E502"/>
    <mergeCell ref="D302:E302"/>
    <mergeCell ref="P173:T173"/>
    <mergeCell ref="D429:E429"/>
    <mergeCell ref="V10:W10"/>
    <mergeCell ref="D124:E124"/>
    <mergeCell ref="D195:E195"/>
    <mergeCell ref="D189:E189"/>
    <mergeCell ref="P252:T252"/>
    <mergeCell ref="P299:V299"/>
    <mergeCell ref="P99:T99"/>
    <mergeCell ref="D360:E360"/>
    <mergeCell ref="D8:M8"/>
    <mergeCell ref="D615:E615"/>
    <mergeCell ref="D366:E366"/>
    <mergeCell ref="P44:T44"/>
    <mergeCell ref="P550:T550"/>
    <mergeCell ref="P237:T237"/>
    <mergeCell ref="P473:T473"/>
    <mergeCell ref="R1:T1"/>
    <mergeCell ref="D71:E71"/>
    <mergeCell ref="F655:F656"/>
    <mergeCell ref="P326:T326"/>
    <mergeCell ref="D332:E332"/>
    <mergeCell ref="A145:O146"/>
    <mergeCell ref="P215:T215"/>
    <mergeCell ref="D307:E307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448:V448"/>
    <mergeCell ref="P504:V504"/>
    <mergeCell ref="P619:V619"/>
    <mergeCell ref="P230:V230"/>
    <mergeCell ref="P168:V168"/>
    <mergeCell ref="B17:B18"/>
    <mergeCell ref="D479:E479"/>
    <mergeCell ref="P27:V27"/>
    <mergeCell ref="P234:T234"/>
    <mergeCell ref="A591:O592"/>
    <mergeCell ref="P390:V390"/>
    <mergeCell ref="A386:Z386"/>
    <mergeCell ref="P632:V632"/>
    <mergeCell ref="A513:Z513"/>
    <mergeCell ref="H9:I9"/>
    <mergeCell ref="A49:Z49"/>
    <mergeCell ref="A490:O491"/>
    <mergeCell ref="D281:E281"/>
    <mergeCell ref="P322:V322"/>
    <mergeCell ref="P89:V89"/>
    <mergeCell ref="P260:V260"/>
    <mergeCell ref="P389:T389"/>
    <mergeCell ref="E655:E656"/>
    <mergeCell ref="P309:V309"/>
    <mergeCell ref="A576:Z576"/>
    <mergeCell ref="P454:T454"/>
    <mergeCell ref="A570:Z570"/>
    <mergeCell ref="P88:V88"/>
    <mergeCell ref="P259:V259"/>
    <mergeCell ref="P26:V26"/>
    <mergeCell ref="D70:E70"/>
    <mergeCell ref="P220:T220"/>
    <mergeCell ref="D263:E263"/>
    <mergeCell ref="D312:E312"/>
    <mergeCell ref="P511:V511"/>
    <mergeCell ref="A363:Z363"/>
    <mergeCell ref="D499:E499"/>
    <mergeCell ref="P518:T518"/>
    <mergeCell ref="P609:V609"/>
    <mergeCell ref="P160:T160"/>
    <mergeCell ref="D587:E587"/>
    <mergeCell ref="P395:V395"/>
    <mergeCell ref="P445:T445"/>
    <mergeCell ref="W17:W18"/>
    <mergeCell ref="P96:V96"/>
    <mergeCell ref="P29:T29"/>
    <mergeCell ref="A634:Z634"/>
    <mergeCell ref="P86:T86"/>
    <mergeCell ref="D78:E78"/>
    <mergeCell ref="P213:T213"/>
    <mergeCell ref="D572:E572"/>
    <mergeCell ref="D535:E535"/>
    <mergeCell ref="P79:T79"/>
    <mergeCell ref="D473:E473"/>
    <mergeCell ref="D60:E60"/>
    <mergeCell ref="D644:E644"/>
    <mergeCell ref="P144:T144"/>
    <mergeCell ref="P437:T437"/>
    <mergeCell ref="A361:O362"/>
    <mergeCell ref="P613:T613"/>
    <mergeCell ref="P302:T302"/>
    <mergeCell ref="D472:E472"/>
    <mergeCell ref="D258:E258"/>
    <mergeCell ref="A564:Z564"/>
    <mergeCell ref="D556:E556"/>
    <mergeCell ref="D494:E494"/>
    <mergeCell ref="D543:E543"/>
    <mergeCell ref="D518:E518"/>
    <mergeCell ref="P207:V207"/>
    <mergeCell ref="A459:O460"/>
    <mergeCell ref="P158:T158"/>
    <mergeCell ref="A462:Z462"/>
    <mergeCell ref="D139:E139"/>
    <mergeCell ref="D406:E406"/>
    <mergeCell ref="P565:T565"/>
    <mergeCell ref="P416:V416"/>
    <mergeCell ref="P487:V487"/>
    <mergeCell ref="P343:V343"/>
    <mergeCell ref="A34:Z34"/>
    <mergeCell ref="D410:E410"/>
    <mergeCell ref="P594:T594"/>
    <mergeCell ref="P627:V627"/>
    <mergeCell ref="P516:V516"/>
    <mergeCell ref="D45:E45"/>
    <mergeCell ref="D205:E205"/>
    <mergeCell ref="D376:E376"/>
    <mergeCell ref="P249:T249"/>
    <mergeCell ref="D357:E357"/>
    <mergeCell ref="P81:T81"/>
    <mergeCell ref="P56:T56"/>
    <mergeCell ref="P616:T616"/>
    <mergeCell ref="P100:T100"/>
    <mergeCell ref="P271:T271"/>
    <mergeCell ref="D81:E81"/>
    <mergeCell ref="P94:T94"/>
    <mergeCell ref="P265:T265"/>
    <mergeCell ref="P458:T458"/>
    <mergeCell ref="P624:T624"/>
    <mergeCell ref="P471:T471"/>
    <mergeCell ref="D238:E238"/>
    <mergeCell ref="D597:E597"/>
    <mergeCell ref="P266:T266"/>
    <mergeCell ref="P527:T527"/>
    <mergeCell ref="P331:T331"/>
    <mergeCell ref="D470:E470"/>
    <mergeCell ref="P502:T502"/>
    <mergeCell ref="P374:T374"/>
    <mergeCell ref="P553:T553"/>
    <mergeCell ref="P453:T453"/>
    <mergeCell ref="D290:E2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6 X94 X100 X126 X406 X408 X411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292" xr:uid="{00000000-0002-0000-0000-000012000000}">
      <formula1>IF(AK51&gt;0,OR(X51=0,AND(IF(X51-AK51&gt;=0,TRUE,FALSE),X51&gt;0,IF(X51/(H51*K51)=ROUND(X51/(H51*K51),0),TRUE,FALSE))),FALSE)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mfclULG64xoZdBrfa5hPkRwO+jiFGmzer3VClP6Pq2OvnbjhBWXWDTHo20GFwKAI493Yq8He/hI7U02kVq0URw==" saltValue="upUQ4xEg4DUBsvabK/+W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