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95E9B8-6D0D-4C4F-802A-583E9AD640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O284" i="1"/>
  <c r="BM284" i="1"/>
  <c r="Y284" i="1"/>
  <c r="Z284" i="1" s="1"/>
  <c r="P284" i="1"/>
  <c r="BO283" i="1"/>
  <c r="BM283" i="1"/>
  <c r="Y283" i="1"/>
  <c r="P283" i="1"/>
  <c r="BO282" i="1"/>
  <c r="BM282" i="1"/>
  <c r="Y282" i="1"/>
  <c r="BP282" i="1" s="1"/>
  <c r="P282" i="1"/>
  <c r="X279" i="1"/>
  <c r="X278" i="1"/>
  <c r="BO277" i="1"/>
  <c r="BM277" i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6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43" i="1" s="1"/>
  <c r="Y22" i="1"/>
  <c r="P22" i="1"/>
  <c r="H10" i="1"/>
  <c r="A9" i="1"/>
  <c r="F10" i="1" s="1"/>
  <c r="D7" i="1"/>
  <c r="Q6" i="1"/>
  <c r="P2" i="1"/>
  <c r="BP229" i="1" l="1"/>
  <c r="BN229" i="1"/>
  <c r="Z229" i="1"/>
  <c r="BP253" i="1"/>
  <c r="BN253" i="1"/>
  <c r="Z253" i="1"/>
  <c r="BP348" i="1"/>
  <c r="BN348" i="1"/>
  <c r="Z348" i="1"/>
  <c r="BP375" i="1"/>
  <c r="BN375" i="1"/>
  <c r="Z375" i="1"/>
  <c r="BP407" i="1"/>
  <c r="BN407" i="1"/>
  <c r="Z407" i="1"/>
  <c r="BP435" i="1"/>
  <c r="BN435" i="1"/>
  <c r="Z435" i="1"/>
  <c r="BP450" i="1"/>
  <c r="BN450" i="1"/>
  <c r="Z450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9" i="1"/>
  <c r="Z30" i="1" s="1"/>
  <c r="BN29" i="1"/>
  <c r="BP29" i="1"/>
  <c r="Y30" i="1"/>
  <c r="Z35" i="1"/>
  <c r="BN35" i="1"/>
  <c r="Z50" i="1"/>
  <c r="BN50" i="1"/>
  <c r="Z60" i="1"/>
  <c r="BN60" i="1"/>
  <c r="Z72" i="1"/>
  <c r="BN72" i="1"/>
  <c r="Y82" i="1"/>
  <c r="Z86" i="1"/>
  <c r="BN86" i="1"/>
  <c r="E652" i="1"/>
  <c r="Z118" i="1"/>
  <c r="BN118" i="1"/>
  <c r="Y132" i="1"/>
  <c r="Z141" i="1"/>
  <c r="BN141" i="1"/>
  <c r="Z164" i="1"/>
  <c r="BN164" i="1"/>
  <c r="Z184" i="1"/>
  <c r="BN184" i="1"/>
  <c r="Z203" i="1"/>
  <c r="BN203" i="1"/>
  <c r="Z213" i="1"/>
  <c r="BN213" i="1"/>
  <c r="BP217" i="1"/>
  <c r="BN217" i="1"/>
  <c r="Z217" i="1"/>
  <c r="BP242" i="1"/>
  <c r="BN242" i="1"/>
  <c r="Z242" i="1"/>
  <c r="BP268" i="1"/>
  <c r="BN268" i="1"/>
  <c r="Z268" i="1"/>
  <c r="BP293" i="1"/>
  <c r="BN293" i="1"/>
  <c r="Z293" i="1"/>
  <c r="BP358" i="1"/>
  <c r="BN358" i="1"/>
  <c r="Z358" i="1"/>
  <c r="BP376" i="1"/>
  <c r="BN376" i="1"/>
  <c r="Z376" i="1"/>
  <c r="BP415" i="1"/>
  <c r="BN415" i="1"/>
  <c r="Z415" i="1"/>
  <c r="BP445" i="1"/>
  <c r="BN445" i="1"/>
  <c r="Z445" i="1"/>
  <c r="BP451" i="1"/>
  <c r="BN451" i="1"/>
  <c r="Z451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652" i="1"/>
  <c r="X644" i="1"/>
  <c r="X645" i="1" s="1"/>
  <c r="Z25" i="1"/>
  <c r="BN25" i="1"/>
  <c r="Z37" i="1"/>
  <c r="BN37" i="1"/>
  <c r="Z45" i="1"/>
  <c r="BN45" i="1"/>
  <c r="Z52" i="1"/>
  <c r="BN52" i="1"/>
  <c r="Z56" i="1"/>
  <c r="BN56" i="1"/>
  <c r="Y64" i="1"/>
  <c r="Z62" i="1"/>
  <c r="BN62" i="1"/>
  <c r="Y74" i="1"/>
  <c r="Z70" i="1"/>
  <c r="BN70" i="1"/>
  <c r="Z76" i="1"/>
  <c r="BN76" i="1"/>
  <c r="BP76" i="1"/>
  <c r="Z80" i="1"/>
  <c r="BN80" i="1"/>
  <c r="Y88" i="1"/>
  <c r="Z93" i="1"/>
  <c r="BN93" i="1"/>
  <c r="Y105" i="1"/>
  <c r="F652" i="1"/>
  <c r="Z112" i="1"/>
  <c r="BN112" i="1"/>
  <c r="Y120" i="1"/>
  <c r="Z124" i="1"/>
  <c r="BN124" i="1"/>
  <c r="Z127" i="1"/>
  <c r="BN127" i="1"/>
  <c r="Z128" i="1"/>
  <c r="BN128" i="1"/>
  <c r="Z136" i="1"/>
  <c r="BN136" i="1"/>
  <c r="Z147" i="1"/>
  <c r="BN147" i="1"/>
  <c r="Y153" i="1"/>
  <c r="Z162" i="1"/>
  <c r="BN162" i="1"/>
  <c r="Z170" i="1"/>
  <c r="BN170" i="1"/>
  <c r="Y188" i="1"/>
  <c r="Z182" i="1"/>
  <c r="BN182" i="1"/>
  <c r="Z186" i="1"/>
  <c r="BN186" i="1"/>
  <c r="J652" i="1"/>
  <c r="Z197" i="1"/>
  <c r="BN197" i="1"/>
  <c r="BP197" i="1"/>
  <c r="Y211" i="1"/>
  <c r="Z205" i="1"/>
  <c r="BN205" i="1"/>
  <c r="Z209" i="1"/>
  <c r="BN209" i="1"/>
  <c r="Z215" i="1"/>
  <c r="BN215" i="1"/>
  <c r="Z221" i="1"/>
  <c r="BN221" i="1"/>
  <c r="Z222" i="1"/>
  <c r="BN222" i="1"/>
  <c r="Z227" i="1"/>
  <c r="BN227" i="1"/>
  <c r="Z236" i="1"/>
  <c r="BN236" i="1"/>
  <c r="Z240" i="1"/>
  <c r="BN240" i="1"/>
  <c r="Z247" i="1"/>
  <c r="BN247" i="1"/>
  <c r="Z251" i="1"/>
  <c r="BN251" i="1"/>
  <c r="Z255" i="1"/>
  <c r="BN255" i="1"/>
  <c r="Z266" i="1"/>
  <c r="BN266" i="1"/>
  <c r="Z270" i="1"/>
  <c r="BN270" i="1"/>
  <c r="Z277" i="1"/>
  <c r="Z278" i="1" s="1"/>
  <c r="BN277" i="1"/>
  <c r="BP277" i="1"/>
  <c r="Y278" i="1"/>
  <c r="Z282" i="1"/>
  <c r="BN282" i="1"/>
  <c r="BP284" i="1"/>
  <c r="BN284" i="1"/>
  <c r="BP291" i="1"/>
  <c r="BN291" i="1"/>
  <c r="Z291" i="1"/>
  <c r="Y334" i="1"/>
  <c r="BP332" i="1"/>
  <c r="BN332" i="1"/>
  <c r="Z332" i="1"/>
  <c r="BP354" i="1"/>
  <c r="BN354" i="1"/>
  <c r="Z354" i="1"/>
  <c r="Y362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BP308" i="1"/>
  <c r="BN308" i="1"/>
  <c r="Z308" i="1"/>
  <c r="Y314" i="1"/>
  <c r="BP313" i="1"/>
  <c r="BN313" i="1"/>
  <c r="Z313" i="1"/>
  <c r="Z314" i="1" s="1"/>
  <c r="Y319" i="1"/>
  <c r="Y318" i="1"/>
  <c r="BP317" i="1"/>
  <c r="BN317" i="1"/>
  <c r="Z317" i="1"/>
  <c r="Z318" i="1" s="1"/>
  <c r="BP321" i="1"/>
  <c r="BN321" i="1"/>
  <c r="Z321" i="1"/>
  <c r="BP350" i="1"/>
  <c r="BN350" i="1"/>
  <c r="Z350" i="1"/>
  <c r="BP361" i="1"/>
  <c r="BN361" i="1"/>
  <c r="Z361" i="1"/>
  <c r="BP365" i="1"/>
  <c r="BN365" i="1"/>
  <c r="Z365" i="1"/>
  <c r="BP382" i="1"/>
  <c r="BN382" i="1"/>
  <c r="Z382" i="1"/>
  <c r="BP409" i="1"/>
  <c r="BN409" i="1"/>
  <c r="Z409" i="1"/>
  <c r="BP419" i="1"/>
  <c r="BN419" i="1"/>
  <c r="Z419" i="1"/>
  <c r="BP425" i="1"/>
  <c r="BN425" i="1"/>
  <c r="Z425" i="1"/>
  <c r="BP437" i="1"/>
  <c r="BN437" i="1"/>
  <c r="Z437" i="1"/>
  <c r="BP453" i="1"/>
  <c r="BN453" i="1"/>
  <c r="Z453" i="1"/>
  <c r="BP469" i="1"/>
  <c r="BN469" i="1"/>
  <c r="Z469" i="1"/>
  <c r="BP475" i="1"/>
  <c r="BN475" i="1"/>
  <c r="Z475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Z219" i="1"/>
  <c r="BN219" i="1"/>
  <c r="H9" i="1"/>
  <c r="A10" i="1"/>
  <c r="Y26" i="1"/>
  <c r="X642" i="1"/>
  <c r="Y42" i="1"/>
  <c r="Y46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Z40" i="1"/>
  <c r="BN40" i="1"/>
  <c r="Y41" i="1"/>
  <c r="Z44" i="1"/>
  <c r="Z46" i="1" s="1"/>
  <c r="BN44" i="1"/>
  <c r="BP44" i="1"/>
  <c r="D652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Y224" i="1"/>
  <c r="Z214" i="1"/>
  <c r="BN214" i="1"/>
  <c r="Z216" i="1"/>
  <c r="BN216" i="1"/>
  <c r="Z218" i="1"/>
  <c r="BN218" i="1"/>
  <c r="Z220" i="1"/>
  <c r="BN220" i="1"/>
  <c r="Y231" i="1"/>
  <c r="BP230" i="1"/>
  <c r="BN230" i="1"/>
  <c r="Z230" i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BP370" i="1"/>
  <c r="BN370" i="1"/>
  <c r="Z370" i="1"/>
  <c r="Y372" i="1"/>
  <c r="Y378" i="1"/>
  <c r="BP374" i="1"/>
  <c r="BN374" i="1"/>
  <c r="Z374" i="1"/>
  <c r="Y377" i="1"/>
  <c r="K652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Z371" i="1" s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455" i="1" s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4" i="1" l="1"/>
  <c r="Z41" i="1"/>
  <c r="Z589" i="1"/>
  <c r="Z566" i="1"/>
  <c r="Z447" i="1"/>
  <c r="Z421" i="1"/>
  <c r="Z377" i="1"/>
  <c r="Z243" i="1"/>
  <c r="Z210" i="1"/>
  <c r="Z166" i="1"/>
  <c r="Z137" i="1"/>
  <c r="Z120" i="1"/>
  <c r="Z114" i="1"/>
  <c r="Z88" i="1"/>
  <c r="Z384" i="1"/>
  <c r="Z501" i="1"/>
  <c r="Z355" i="1"/>
  <c r="Z295" i="1"/>
  <c r="Z256" i="1"/>
  <c r="Z560" i="1"/>
  <c r="Z362" i="1"/>
  <c r="Z273" i="1"/>
  <c r="Z188" i="1"/>
  <c r="Z82" i="1"/>
  <c r="Z57" i="1"/>
  <c r="Z231" i="1"/>
  <c r="Z621" i="1"/>
  <c r="Z606" i="1"/>
  <c r="Z426" i="1"/>
  <c r="Z224" i="1"/>
  <c r="Z416" i="1"/>
  <c r="Y643" i="1"/>
  <c r="Z627" i="1"/>
  <c r="Z614" i="1"/>
  <c r="Z596" i="1"/>
  <c r="Z545" i="1"/>
  <c r="Z538" i="1"/>
  <c r="Z508" i="1"/>
  <c r="Z480" i="1"/>
  <c r="Z442" i="1"/>
  <c r="Z401" i="1"/>
  <c r="Z132" i="1"/>
  <c r="Z105" i="1"/>
  <c r="Z95" i="1"/>
  <c r="Z73" i="1"/>
  <c r="Y642" i="1"/>
  <c r="Y644" i="1"/>
  <c r="Z26" i="1"/>
  <c r="Z647" i="1" s="1"/>
  <c r="Y646" i="1"/>
  <c r="Y645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<sst xmlns="http://schemas.openxmlformats.org/spreadsheetml/2006/main" count="3014" uniqueCount="1073">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</sst>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45717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0.58333333333333337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86.4</v>
      </c>
      <c r="Y36" s="742">
        <f t="shared" si="0"/>
        <v>86.4</v>
      </c>
      <c r="Z36" s="36">
        <f>IFERROR(IF(Y36=0,"",ROUNDUP(Y36/H36,0)*0.01898),"")</f>
        <v>0.15184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89.88</v>
      </c>
      <c r="BN36" s="64">
        <f t="shared" si="2"/>
        <v>89.88</v>
      </c>
      <c r="BO36" s="64">
        <f t="shared" si="3"/>
        <v>0.125</v>
      </c>
      <c r="BP36" s="64">
        <f t="shared" si="4"/>
        <v>0.125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8</v>
      </c>
      <c r="Y41" s="743">
        <f>IFERROR(Y35/H35,"0")+IFERROR(Y36/H36,"0")+IFERROR(Y37/H37,"0")+IFERROR(Y38/H38,"0")+IFERROR(Y39/H39,"0")+IFERROR(Y40/H40,"0")</f>
        <v>8</v>
      </c>
      <c r="Z41" s="743">
        <f>IFERROR(IF(Z35="",0,Z35),"0")+IFERROR(IF(Z36="",0,Z36),"0")+IFERROR(IF(Z37="",0,Z37),"0")+IFERROR(IF(Z38="",0,Z38),"0")+IFERROR(IF(Z39="",0,Z39),"0")+IFERROR(IF(Z40="",0,Z40),"0")</f>
        <v>0.15184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86.4</v>
      </c>
      <c r="Y42" s="743">
        <f>IFERROR(SUM(Y35:Y40),"0")</f>
        <v>86.4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86.4</v>
      </c>
      <c r="Y51" s="742">
        <f t="shared" si="5"/>
        <v>86.4</v>
      </c>
      <c r="Z51" s="36">
        <f>IFERROR(IF(Y51=0,"",ROUNDUP(Y51/H51,0)*0.01898),"")</f>
        <v>0.15184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89.88</v>
      </c>
      <c r="BN51" s="64">
        <f t="shared" si="7"/>
        <v>89.88</v>
      </c>
      <c r="BO51" s="64">
        <f t="shared" si="8"/>
        <v>0.125</v>
      </c>
      <c r="BP51" s="64">
        <f t="shared" si="9"/>
        <v>0.125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8</v>
      </c>
      <c r="Y57" s="743">
        <f>IFERROR(Y50/H50,"0")+IFERROR(Y51/H51,"0")+IFERROR(Y52/H52,"0")+IFERROR(Y53/H53,"0")+IFERROR(Y54/H54,"0")+IFERROR(Y55/H55,"0")+IFERROR(Y56/H56,"0")</f>
        <v>8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0.15184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86.4</v>
      </c>
      <c r="Y58" s="743">
        <f>IFERROR(SUM(Y50:Y56),"0")</f>
        <v>86.4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86.4</v>
      </c>
      <c r="Y60" s="742">
        <f>IFERROR(IF(X60="",0,CEILING((X60/$H60),1)*$H60),"")</f>
        <v>86.4</v>
      </c>
      <c r="Z60" s="36">
        <f>IFERROR(IF(Y60=0,"",ROUNDUP(Y60/H60,0)*0.01898),"")</f>
        <v>0.15184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89.88</v>
      </c>
      <c r="BN60" s="64">
        <f>IFERROR(Y60*I60/H60,"0")</f>
        <v>89.88</v>
      </c>
      <c r="BO60" s="64">
        <f>IFERROR(1/J60*(X60/H60),"0")</f>
        <v>0.125</v>
      </c>
      <c r="BP60" s="64">
        <f>IFERROR(1/J60*(Y60/H60),"0")</f>
        <v>0.125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8</v>
      </c>
      <c r="Y64" s="743">
        <f>IFERROR(Y60/H60,"0")+IFERROR(Y61/H61,"0")+IFERROR(Y62/H62,"0")+IFERROR(Y63/H63,"0")</f>
        <v>8</v>
      </c>
      <c r="Z64" s="743">
        <f>IFERROR(IF(Z60="",0,Z60),"0")+IFERROR(IF(Z61="",0,Z61),"0")+IFERROR(IF(Z62="",0,Z62),"0")+IFERROR(IF(Z63="",0,Z63),"0")</f>
        <v>0.15184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86.4</v>
      </c>
      <c r="Y65" s="743">
        <f>IFERROR(SUM(Y60:Y63),"0")</f>
        <v>86.4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67.2</v>
      </c>
      <c r="Y78" s="742">
        <f t="shared" si="15"/>
        <v>67.2</v>
      </c>
      <c r="Z78" s="36">
        <f>IFERROR(IF(Y78=0,"",ROUNDUP(Y78/H78,0)*0.01898),"")</f>
        <v>0.15184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71.256</v>
      </c>
      <c r="BN78" s="64">
        <f t="shared" si="17"/>
        <v>71.256</v>
      </c>
      <c r="BO78" s="64">
        <f t="shared" si="18"/>
        <v>0.125</v>
      </c>
      <c r="BP78" s="64">
        <f t="shared" si="19"/>
        <v>0.125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8</v>
      </c>
      <c r="Y82" s="743">
        <f>IFERROR(Y76/H76,"0")+IFERROR(Y77/H77,"0")+IFERROR(Y78/H78,"0")+IFERROR(Y79/H79,"0")+IFERROR(Y80/H80,"0")+IFERROR(Y81/H81,"0")</f>
        <v>8</v>
      </c>
      <c r="Z82" s="743">
        <f>IFERROR(IF(Z76="",0,Z76),"0")+IFERROR(IF(Z77="",0,Z77),"0")+IFERROR(IF(Z78="",0,Z78),"0")+IFERROR(IF(Z79="",0,Z79),"0")+IFERROR(IF(Z80="",0,Z80),"0")+IFERROR(IF(Z81="",0,Z81),"0")</f>
        <v>0.15184</v>
      </c>
      <c r="AA82" s="744"/>
      <c r="AB82" s="744"/>
      <c r="AC82" s="744"/>
    </row>
    <row r="83" spans="1:68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67.2</v>
      </c>
      <c r="Y83" s="743">
        <f>IFERROR(SUM(Y76:Y81),"0")</f>
        <v>67.2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64.8</v>
      </c>
      <c r="Y98" s="742">
        <f t="shared" ref="Y98:Y104" si="20">IFERROR(IF(X98="",0,CEILING((X98/$H98),1)*$H98),"")</f>
        <v>64.8</v>
      </c>
      <c r="Z98" s="36">
        <f>IFERROR(IF(Y98=0,"",ROUNDUP(Y98/H98,0)*0.01898),"")</f>
        <v>0.15184</v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68.951999999999998</v>
      </c>
      <c r="BN98" s="64">
        <f t="shared" ref="BN98:BN104" si="22">IFERROR(Y98*I98/H98,"0")</f>
        <v>68.951999999999998</v>
      </c>
      <c r="BO98" s="64">
        <f t="shared" ref="BO98:BO104" si="23">IFERROR(1/J98*(X98/H98),"0")</f>
        <v>0.125</v>
      </c>
      <c r="BP98" s="64">
        <f t="shared" ref="BP98:BP104" si="24">IFERROR(1/J98*(Y98/H98),"0")</f>
        <v>0.125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8</v>
      </c>
      <c r="Y105" s="743">
        <f>IFERROR(Y98/H98,"0")+IFERROR(Y99/H99,"0")+IFERROR(Y100/H100,"0")+IFERROR(Y101/H101,"0")+IFERROR(Y102/H102,"0")+IFERROR(Y103/H103,"0")+IFERROR(Y104/H104,"0")</f>
        <v>8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0.15184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64.8</v>
      </c>
      <c r="Y106" s="743">
        <f>IFERROR(SUM(Y98:Y104),"0")</f>
        <v>64.8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89.6</v>
      </c>
      <c r="Y110" s="742">
        <f>IFERROR(IF(X110="",0,CEILING((X110/$H110),1)*$H110),"")</f>
        <v>89.6</v>
      </c>
      <c r="Z110" s="36">
        <f>IFERROR(IF(Y110=0,"",ROUNDUP(Y110/H110,0)*0.01898),"")</f>
        <v>0.15184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93.08</v>
      </c>
      <c r="BN110" s="64">
        <f>IFERROR(Y110*I110/H110,"0")</f>
        <v>93.08</v>
      </c>
      <c r="BO110" s="64">
        <f>IFERROR(1/J110*(X110/H110),"0")</f>
        <v>0.125</v>
      </c>
      <c r="BP110" s="64">
        <f>IFERROR(1/J110*(Y110/H110),"0")</f>
        <v>0.125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8</v>
      </c>
      <c r="Y114" s="743">
        <f>IFERROR(Y109/H109,"0")+IFERROR(Y110/H110,"0")+IFERROR(Y111/H111,"0")+IFERROR(Y112/H112,"0")+IFERROR(Y113/H113,"0")</f>
        <v>8</v>
      </c>
      <c r="Z114" s="743">
        <f>IFERROR(IF(Z109="",0,Z109),"0")+IFERROR(IF(Z110="",0,Z110),"0")+IFERROR(IF(Z111="",0,Z111),"0")+IFERROR(IF(Z112="",0,Z112),"0")+IFERROR(IF(Z113="",0,Z113),"0")</f>
        <v>0.15184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89.6</v>
      </c>
      <c r="Y115" s="743">
        <f>IFERROR(SUM(Y109:Y113),"0")</f>
        <v>89.6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129.6</v>
      </c>
      <c r="Y124" s="742">
        <f t="shared" si="25"/>
        <v>129.6</v>
      </c>
      <c r="Z124" s="36">
        <f>IFERROR(IF(Y124=0,"",ROUNDUP(Y124/H124,0)*0.01898),"")</f>
        <v>0.30368000000000001</v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137.80799999999999</v>
      </c>
      <c r="BN124" s="64">
        <f t="shared" si="27"/>
        <v>137.80799999999999</v>
      </c>
      <c r="BO124" s="64">
        <f t="shared" si="28"/>
        <v>0.25</v>
      </c>
      <c r="BP124" s="64">
        <f t="shared" si="29"/>
        <v>0.25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16</v>
      </c>
      <c r="Y132" s="743">
        <f>IFERROR(Y123/H123,"0")+IFERROR(Y124/H124,"0")+IFERROR(Y125/H125,"0")+IFERROR(Y126/H126,"0")+IFERROR(Y127/H127,"0")+IFERROR(Y128/H128,"0")+IFERROR(Y129/H129,"0")+IFERROR(Y130/H130,"0")+IFERROR(Y131/H131,"0")</f>
        <v>16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0.30368000000000001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129.6</v>
      </c>
      <c r="Y133" s="743">
        <f>IFERROR(SUM(Y123:Y131),"0")</f>
        <v>129.6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37.799999999999997</v>
      </c>
      <c r="Y185" s="742">
        <f t="shared" si="31"/>
        <v>37.800000000000004</v>
      </c>
      <c r="Z185" s="36">
        <f>IFERROR(IF(Y185=0,"",ROUNDUP(Y185/H185,0)*0.00502),"")</f>
        <v>9.0359999999999996E-2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39.599999999999994</v>
      </c>
      <c r="BN185" s="64">
        <f t="shared" si="33"/>
        <v>39.6</v>
      </c>
      <c r="BO185" s="64">
        <f t="shared" si="34"/>
        <v>7.6923076923076913E-2</v>
      </c>
      <c r="BP185" s="64">
        <f t="shared" si="35"/>
        <v>7.6923076923076927E-2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17.999999999999996</v>
      </c>
      <c r="Y188" s="743">
        <f>IFERROR(Y180/H180,"0")+IFERROR(Y181/H181,"0")+IFERROR(Y182/H182,"0")+IFERROR(Y183/H183,"0")+IFERROR(Y184/H184,"0")+IFERROR(Y185/H185,"0")+IFERROR(Y186/H186,"0")+IFERROR(Y187/H187,"0")</f>
        <v>18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9.0359999999999996E-2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37.799999999999997</v>
      </c>
      <c r="Y189" s="743">
        <f>IFERROR(SUM(Y180:Y187),"0")</f>
        <v>37.800000000000004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139.19999999999999</v>
      </c>
      <c r="Y216" s="742">
        <f t="shared" si="41"/>
        <v>139.19999999999999</v>
      </c>
      <c r="Z216" s="36">
        <f>IFERROR(IF(Y216=0,"",ROUNDUP(Y216/H216,0)*0.01898),"")</f>
        <v>0.30368000000000001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147.50399999999999</v>
      </c>
      <c r="BN216" s="64">
        <f t="shared" si="43"/>
        <v>147.50399999999999</v>
      </c>
      <c r="BO216" s="64">
        <f t="shared" si="44"/>
        <v>0.25</v>
      </c>
      <c r="BP216" s="64">
        <f t="shared" si="45"/>
        <v>0.25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33.6</v>
      </c>
      <c r="Y219" s="742">
        <f t="shared" si="41"/>
        <v>33.6</v>
      </c>
      <c r="Z219" s="36">
        <f t="shared" si="46"/>
        <v>9.1139999999999999E-2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37.128000000000007</v>
      </c>
      <c r="BN219" s="64">
        <f t="shared" si="43"/>
        <v>37.128000000000007</v>
      </c>
      <c r="BO219" s="64">
        <f t="shared" si="44"/>
        <v>7.6923076923076941E-2</v>
      </c>
      <c r="BP219" s="64">
        <f t="shared" si="45"/>
        <v>7.6923076923076941E-2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30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30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0.39482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172.79999999999998</v>
      </c>
      <c r="Y225" s="743">
        <f>IFERROR(SUM(Y213:Y223),"0")</f>
        <v>172.79999999999998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67.2</v>
      </c>
      <c r="Y292" s="742">
        <f t="shared" si="62"/>
        <v>67.2</v>
      </c>
      <c r="Z292" s="36">
        <f>IFERROR(IF(Y292=0,"",ROUNDUP(Y292/H292,0)*0.00651),"")</f>
        <v>0.18228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74.256000000000014</v>
      </c>
      <c r="BN292" s="64">
        <f t="shared" si="64"/>
        <v>74.256000000000014</v>
      </c>
      <c r="BO292" s="64">
        <f t="shared" si="65"/>
        <v>0.15384615384615388</v>
      </c>
      <c r="BP292" s="64">
        <f t="shared" si="66"/>
        <v>0.15384615384615388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67.2</v>
      </c>
      <c r="Y293" s="742">
        <f t="shared" si="62"/>
        <v>67.2</v>
      </c>
      <c r="Z293" s="36">
        <f>IFERROR(IF(Y293=0,"",ROUNDUP(Y293/H293,0)*0.00651),"")</f>
        <v>0.18228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72.240000000000009</v>
      </c>
      <c r="BN293" s="64">
        <f t="shared" si="64"/>
        <v>72.240000000000009</v>
      </c>
      <c r="BO293" s="64">
        <f t="shared" si="65"/>
        <v>0.15384615384615388</v>
      </c>
      <c r="BP293" s="64">
        <f t="shared" si="66"/>
        <v>0.15384615384615388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56.000000000000007</v>
      </c>
      <c r="Y295" s="743">
        <f>IFERROR(Y289/H289,"0")+IFERROR(Y290/H290,"0")+IFERROR(Y291/H291,"0")+IFERROR(Y292/H292,"0")+IFERROR(Y293/H293,"0")+IFERROR(Y294/H294,"0")</f>
        <v>56.000000000000007</v>
      </c>
      <c r="Z295" s="743">
        <f>IFERROR(IF(Z289="",0,Z289),"0")+IFERROR(IF(Z290="",0,Z290),"0")+IFERROR(IF(Z291="",0,Z291),"0")+IFERROR(IF(Z292="",0,Z292),"0")+IFERROR(IF(Z293="",0,Z293),"0")+IFERROR(IF(Z294="",0,Z294),"0")</f>
        <v>0.36456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134.4</v>
      </c>
      <c r="Y296" s="743">
        <f>IFERROR(SUM(Y289:Y294),"0")</f>
        <v>134.4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67.2</v>
      </c>
      <c r="Y374" s="742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71.352000000000004</v>
      </c>
      <c r="BN374" s="64">
        <f>IFERROR(Y374*I374/H374,"0")</f>
        <v>71.352000000000004</v>
      </c>
      <c r="BO374" s="64">
        <f>IFERROR(1/J374*(X374/H374),"0")</f>
        <v>0.125</v>
      </c>
      <c r="BP374" s="64">
        <f>IFERROR(1/J374*(Y374/H374),"0")</f>
        <v>0.125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8</v>
      </c>
      <c r="Y377" s="743">
        <f>IFERROR(Y374/H374,"0")+IFERROR(Y375/H375,"0")+IFERROR(Y376/H376,"0")</f>
        <v>8</v>
      </c>
      <c r="Z377" s="743">
        <f>IFERROR(IF(Z374="",0,Z374),"0")+IFERROR(IF(Z375="",0,Z375),"0")+IFERROR(IF(Z376="",0,Z376),"0")</f>
        <v>0.15184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67.2</v>
      </c>
      <c r="Y378" s="743">
        <f>IFERROR(SUM(Y374:Y376),"0")</f>
        <v>67.2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64.8</v>
      </c>
      <c r="Y398" s="742">
        <f>IFERROR(IF(X398="",0,CEILING((X398/$H398),1)*$H398),"")</f>
        <v>64.8</v>
      </c>
      <c r="Z398" s="36">
        <f>IFERROR(IF(Y398=0,"",ROUNDUP(Y398/H398,0)*0.01898),"")</f>
        <v>0.15184</v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68.951999999999998</v>
      </c>
      <c r="BN398" s="64">
        <f>IFERROR(Y398*I398/H398,"0")</f>
        <v>68.951999999999998</v>
      </c>
      <c r="BO398" s="64">
        <f>IFERROR(1/J398*(X398/H398),"0")</f>
        <v>0.125</v>
      </c>
      <c r="BP398" s="64">
        <f>IFERROR(1/J398*(Y398/H398),"0")</f>
        <v>0.125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8</v>
      </c>
      <c r="Y401" s="743">
        <f>IFERROR(Y398/H398,"0")+IFERROR(Y399/H399,"0")+IFERROR(Y400/H400,"0")</f>
        <v>8</v>
      </c>
      <c r="Z401" s="743">
        <f>IFERROR(IF(Z398="",0,Z398),"0")+IFERROR(IF(Z399="",0,Z399),"0")+IFERROR(IF(Z400="",0,Z400),"0")</f>
        <v>0.15184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64.8</v>
      </c>
      <c r="Y402" s="743">
        <f>IFERROR(SUM(Y398:Y400),"0")</f>
        <v>64.8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120</v>
      </c>
      <c r="Y406" s="742">
        <f t="shared" ref="Y406:Y415" si="77">IFERROR(IF(X406="",0,CEILING((X406/$H406),1)*$H406),"")</f>
        <v>120</v>
      </c>
      <c r="Z406" s="36">
        <f>IFERROR(IF(Y406=0,"",ROUNDUP(Y406/H406,0)*0.02175),"")</f>
        <v>0.17399999999999999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123.84</v>
      </c>
      <c r="BN406" s="64">
        <f t="shared" ref="BN406:BN415" si="79">IFERROR(Y406*I406/H406,"0")</f>
        <v>123.84</v>
      </c>
      <c r="BO406" s="64">
        <f t="shared" ref="BO406:BO415" si="80">IFERROR(1/J406*(X406/H406),"0")</f>
        <v>0.16666666666666666</v>
      </c>
      <c r="BP406" s="64">
        <f t="shared" ref="BP406:BP415" si="81">IFERROR(1/J406*(Y406/H406),"0")</f>
        <v>0.16666666666666666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0.17399999999999999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120</v>
      </c>
      <c r="Y417" s="743">
        <f>IFERROR(SUM(Y406:Y415),"0")</f>
        <v>120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120</v>
      </c>
      <c r="Y419" s="742">
        <f>IFERROR(IF(X419="",0,CEILING((X419/$H419),1)*$H419),"")</f>
        <v>120</v>
      </c>
      <c r="Z419" s="36">
        <f>IFERROR(IF(Y419=0,"",ROUNDUP(Y419/H419,0)*0.02175),"")</f>
        <v>0.17399999999999999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123.84</v>
      </c>
      <c r="BN419" s="64">
        <f>IFERROR(Y419*I419/H419,"0")</f>
        <v>123.84</v>
      </c>
      <c r="BO419" s="64">
        <f>IFERROR(1/J419*(X419/H419),"0")</f>
        <v>0.16666666666666666</v>
      </c>
      <c r="BP419" s="64">
        <f>IFERROR(1/J419*(Y419/H419),"0")</f>
        <v>0.16666666666666666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8</v>
      </c>
      <c r="Y421" s="743">
        <f>IFERROR(Y419/H419,"0")+IFERROR(Y420/H420,"0")</f>
        <v>8</v>
      </c>
      <c r="Z421" s="743">
        <f>IFERROR(IF(Z419="",0,Z419),"0")+IFERROR(IF(Z420="",0,Z420),"0")</f>
        <v>0.17399999999999999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120</v>
      </c>
      <c r="Y422" s="743">
        <f>IFERROR(SUM(Y419:Y420),"0")</f>
        <v>120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172.8</v>
      </c>
      <c r="Y438" s="742">
        <f t="shared" si="82"/>
        <v>172.8</v>
      </c>
      <c r="Z438" s="36">
        <f>IFERROR(IF(Y438=0,"",ROUNDUP(Y438/H438,0)*0.01898),"")</f>
        <v>0.30368000000000001</v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179.76</v>
      </c>
      <c r="BN438" s="64">
        <f t="shared" si="84"/>
        <v>179.76</v>
      </c>
      <c r="BO438" s="64">
        <f t="shared" si="85"/>
        <v>0.25</v>
      </c>
      <c r="BP438" s="64">
        <f t="shared" si="86"/>
        <v>0.25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16</v>
      </c>
      <c r="Y442" s="743">
        <f>IFERROR(Y434/H434,"0")+IFERROR(Y435/H435,"0")+IFERROR(Y436/H436,"0")+IFERROR(Y437/H437,"0")+IFERROR(Y438/H438,"0")+IFERROR(Y439/H439,"0")+IFERROR(Y440/H440,"0")+IFERROR(Y441/H441,"0")</f>
        <v>16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0.30368000000000001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172.8</v>
      </c>
      <c r="Y443" s="743">
        <f>IFERROR(SUM(Y434:Y441),"0")</f>
        <v>172.8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288</v>
      </c>
      <c r="Y450" s="742">
        <f>IFERROR(IF(X450="",0,CEILING((X450/$H450),1)*$H450),"")</f>
        <v>288</v>
      </c>
      <c r="Z450" s="36">
        <f>IFERROR(IF(Y450=0,"",ROUNDUP(Y450/H450,0)*0.01898),"")</f>
        <v>0.60736000000000001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304.608</v>
      </c>
      <c r="BN450" s="64">
        <f>IFERROR(Y450*I450/H450,"0")</f>
        <v>304.608</v>
      </c>
      <c r="BO450" s="64">
        <f>IFERROR(1/J450*(X450/H450),"0")</f>
        <v>0.5</v>
      </c>
      <c r="BP450" s="64">
        <f>IFERROR(1/J450*(Y450/H450),"0")</f>
        <v>0.5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32</v>
      </c>
      <c r="Y455" s="743">
        <f>IFERROR(Y450/H450,"0")+IFERROR(Y451/H451,"0")+IFERROR(Y452/H452,"0")+IFERROR(Y453/H453,"0")+IFERROR(Y454/H454,"0")</f>
        <v>32</v>
      </c>
      <c r="Z455" s="743">
        <f>IFERROR(IF(Z450="",0,Z450),"0")+IFERROR(IF(Z451="",0,Z451),"0")+IFERROR(IF(Z452="",0,Z452),"0")+IFERROR(IF(Z453="",0,Z453),"0")+IFERROR(IF(Z454="",0,Z454),"0")</f>
        <v>0.60736000000000001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288</v>
      </c>
      <c r="Y456" s="743">
        <f>IFERROR(SUM(Y450:Y454),"0")</f>
        <v>288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337.92</v>
      </c>
      <c r="Y525" s="742">
        <f t="shared" si="93"/>
        <v>337.92</v>
      </c>
      <c r="Z525" s="36">
        <f t="shared" si="94"/>
        <v>0.76544000000000001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360.96</v>
      </c>
      <c r="BN525" s="64">
        <f t="shared" si="96"/>
        <v>360.96</v>
      </c>
      <c r="BO525" s="64">
        <f t="shared" si="97"/>
        <v>0.61538461538461542</v>
      </c>
      <c r="BP525" s="64">
        <f t="shared" si="98"/>
        <v>0.61538461538461542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42.24</v>
      </c>
      <c r="Y527" s="742">
        <f t="shared" si="93"/>
        <v>42.24</v>
      </c>
      <c r="Z527" s="36">
        <f t="shared" si="94"/>
        <v>9.5680000000000001E-2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45.12</v>
      </c>
      <c r="BN527" s="64">
        <f t="shared" si="96"/>
        <v>45.12</v>
      </c>
      <c r="BO527" s="64">
        <f t="shared" si="97"/>
        <v>7.6923076923076927E-2</v>
      </c>
      <c r="BP527" s="64">
        <f t="shared" si="98"/>
        <v>7.6923076923076927E-2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72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72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0.86112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380.16</v>
      </c>
      <c r="Y539" s="743">
        <f>IFERROR(SUM(Y522:Y537),"0")</f>
        <v>380.16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84.48</v>
      </c>
      <c r="Y548" s="742">
        <f t="shared" ref="Y548:Y559" si="99">IFERROR(IF(X548="",0,CEILING((X548/$H548),1)*$H548),"")</f>
        <v>84.48</v>
      </c>
      <c r="Z548" s="36">
        <f>IFERROR(IF(Y548=0,"",ROUNDUP(Y548/H548,0)*0.01196),"")</f>
        <v>0.19136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90.24</v>
      </c>
      <c r="BN548" s="64">
        <f t="shared" ref="BN548:BN559" si="101">IFERROR(Y548*I548/H548,"0")</f>
        <v>90.24</v>
      </c>
      <c r="BO548" s="64">
        <f t="shared" ref="BO548:BO559" si="102">IFERROR(1/J548*(X548/H548),"0")</f>
        <v>0.15384615384615385</v>
      </c>
      <c r="BP548" s="64">
        <f t="shared" ref="BP548:BP559" si="103">IFERROR(1/J548*(Y548/H548),"0")</f>
        <v>0.15384615384615385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42.24</v>
      </c>
      <c r="Y549" s="742">
        <f t="shared" si="99"/>
        <v>42.24</v>
      </c>
      <c r="Z549" s="36">
        <f>IFERROR(IF(Y549=0,"",ROUNDUP(Y549/H549,0)*0.01196),"")</f>
        <v>9.5680000000000001E-2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45.12</v>
      </c>
      <c r="BN549" s="64">
        <f t="shared" si="101"/>
        <v>45.12</v>
      </c>
      <c r="BO549" s="64">
        <f t="shared" si="102"/>
        <v>7.6923076923076927E-2</v>
      </c>
      <c r="BP549" s="64">
        <f t="shared" si="103"/>
        <v>7.6923076923076927E-2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24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24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0.28704000000000002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126.72</v>
      </c>
      <c r="Y561" s="743">
        <f>IFERROR(SUM(Y548:Y559),"0")</f>
        <v>126.72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2295.08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2295.08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2425.2559999999994</v>
      </c>
      <c r="Y643" s="743">
        <f>IFERROR(SUM(BN22:BN639),"0")</f>
        <v>2425.2559999999994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2525.2559999999994</v>
      </c>
      <c r="Y645" s="743">
        <f>GrossWeightTotalR+PalletQtyTotalR*25</f>
        <v>2525.2559999999994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344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344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4.7753399999999999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86.4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240</v>
      </c>
      <c r="E652" s="46">
        <f>IFERROR(Y92*1,"0")+IFERROR(Y93*1,"0")+IFERROR(Y94*1,"0")+IFERROR(Y98*1,"0")+IFERROR(Y99*1,"0")+IFERROR(Y100*1,"0")+IFERROR(Y101*1,"0")+IFERROR(Y102*1,"0")+IFERROR(Y103*1,"0")+IFERROR(Y104*1,"0")</f>
        <v>64.8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219.2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37.800000000000004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172.79999999999998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134.4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67.2</v>
      </c>
      <c r="W652" s="46">
        <f>IFERROR(Y394*1,"0")+IFERROR(Y398*1,"0")+IFERROR(Y399*1,"0")+IFERROR(Y400*1,"0")</f>
        <v>64.8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240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460.8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506.88000000000005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0,00"/>
        <filter val="126,72"/>
        <filter val="129,60"/>
        <filter val="134,40"/>
        <filter val="139,20"/>
        <filter val="16,00"/>
        <filter val="172,80"/>
        <filter val="18,00"/>
        <filter val="2 295,08"/>
        <filter val="2 425,26"/>
        <filter val="2 525,26"/>
        <filter val="24,00"/>
        <filter val="288,00"/>
        <filter val="30,00"/>
        <filter val="32,00"/>
        <filter val="33,60"/>
        <filter val="337,92"/>
        <filter val="344,00"/>
        <filter val="37,80"/>
        <filter val="380,16"/>
        <filter val="4"/>
        <filter val="42,24"/>
        <filter val="56,00"/>
        <filter val="64,80"/>
        <filter val="67,20"/>
        <filter val="72,00"/>
        <filter val="8,00"/>
        <filter val="84,48"/>
        <filter val="86,40"/>
        <filter val="89,6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