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22013B-6C8E-45CE-A783-2AE12D97F8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Y323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Y261" i="1" s="1"/>
  <c r="P259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52" i="1" l="1"/>
  <c r="BN252" i="1"/>
  <c r="Z252" i="1"/>
  <c r="BP290" i="1"/>
  <c r="BN290" i="1"/>
  <c r="Z290" i="1"/>
  <c r="BP349" i="1"/>
  <c r="BN349" i="1"/>
  <c r="Z349" i="1"/>
  <c r="BP375" i="1"/>
  <c r="BN375" i="1"/>
  <c r="Z375" i="1"/>
  <c r="BP409" i="1"/>
  <c r="BN409" i="1"/>
  <c r="Z409" i="1"/>
  <c r="Y427" i="1"/>
  <c r="Y426" i="1"/>
  <c r="BP424" i="1"/>
  <c r="BN424" i="1"/>
  <c r="Z424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B652" i="1"/>
  <c r="X644" i="1"/>
  <c r="Z37" i="1"/>
  <c r="BN37" i="1"/>
  <c r="Z52" i="1"/>
  <c r="BN52" i="1"/>
  <c r="Z62" i="1"/>
  <c r="BN62" i="1"/>
  <c r="Y73" i="1"/>
  <c r="Z76" i="1"/>
  <c r="BN76" i="1"/>
  <c r="Y83" i="1"/>
  <c r="Z93" i="1"/>
  <c r="BN93" i="1"/>
  <c r="Y106" i="1"/>
  <c r="F652" i="1"/>
  <c r="Z124" i="1"/>
  <c r="BN124" i="1"/>
  <c r="Z127" i="1"/>
  <c r="BN127" i="1"/>
  <c r="Z128" i="1"/>
  <c r="BN128" i="1"/>
  <c r="Z147" i="1"/>
  <c r="BN147" i="1"/>
  <c r="Z170" i="1"/>
  <c r="BN170" i="1"/>
  <c r="Y188" i="1"/>
  <c r="Z186" i="1"/>
  <c r="BN186" i="1"/>
  <c r="J652" i="1"/>
  <c r="Z205" i="1"/>
  <c r="BN205" i="1"/>
  <c r="Z215" i="1"/>
  <c r="BN215" i="1"/>
  <c r="Z223" i="1"/>
  <c r="BN223" i="1"/>
  <c r="Z228" i="1"/>
  <c r="BN228" i="1"/>
  <c r="BP239" i="1"/>
  <c r="BN239" i="1"/>
  <c r="Z239" i="1"/>
  <c r="BP269" i="1"/>
  <c r="BN269" i="1"/>
  <c r="Z269" i="1"/>
  <c r="BP322" i="1"/>
  <c r="BN322" i="1"/>
  <c r="Z322" i="1"/>
  <c r="BP361" i="1"/>
  <c r="BN361" i="1"/>
  <c r="Z361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P652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9" i="1"/>
  <c r="BN359" i="1"/>
  <c r="Z359" i="1"/>
  <c r="BP369" i="1"/>
  <c r="BN369" i="1"/>
  <c r="Z369" i="1"/>
  <c r="BP407" i="1"/>
  <c r="BN407" i="1"/>
  <c r="Z407" i="1"/>
  <c r="BP415" i="1"/>
  <c r="BN415" i="1"/>
  <c r="Z415" i="1"/>
  <c r="BP439" i="1"/>
  <c r="BN439" i="1"/>
  <c r="Z439" i="1"/>
  <c r="Y455" i="1"/>
  <c r="BP450" i="1"/>
  <c r="BN450" i="1"/>
  <c r="Z450" i="1"/>
  <c r="BP471" i="1"/>
  <c r="BN471" i="1"/>
  <c r="Z471" i="1"/>
  <c r="BP477" i="1"/>
  <c r="BN477" i="1"/>
  <c r="Z477" i="1"/>
  <c r="X643" i="1"/>
  <c r="Z23" i="1"/>
  <c r="BN23" i="1"/>
  <c r="Z29" i="1"/>
  <c r="Z30" i="1" s="1"/>
  <c r="BN29" i="1"/>
  <c r="BP29" i="1"/>
  <c r="Y30" i="1"/>
  <c r="Z35" i="1"/>
  <c r="BN35" i="1"/>
  <c r="Y42" i="1"/>
  <c r="Z39" i="1"/>
  <c r="BN39" i="1"/>
  <c r="Z50" i="1"/>
  <c r="BN50" i="1"/>
  <c r="Y57" i="1"/>
  <c r="Z54" i="1"/>
  <c r="BN54" i="1"/>
  <c r="Z60" i="1"/>
  <c r="BN60" i="1"/>
  <c r="BP60" i="1"/>
  <c r="Y65" i="1"/>
  <c r="Z68" i="1"/>
  <c r="BN68" i="1"/>
  <c r="Z72" i="1"/>
  <c r="BN72" i="1"/>
  <c r="Y82" i="1"/>
  <c r="Z78" i="1"/>
  <c r="BN78" i="1"/>
  <c r="Z86" i="1"/>
  <c r="BN86" i="1"/>
  <c r="E652" i="1"/>
  <c r="Z99" i="1"/>
  <c r="BN99" i="1"/>
  <c r="Z102" i="1"/>
  <c r="BN102" i="1"/>
  <c r="Z110" i="1"/>
  <c r="BN110" i="1"/>
  <c r="Z118" i="1"/>
  <c r="BN118" i="1"/>
  <c r="Y133" i="1"/>
  <c r="Z130" i="1"/>
  <c r="BN130" i="1"/>
  <c r="Z141" i="1"/>
  <c r="BN141" i="1"/>
  <c r="Y144" i="1"/>
  <c r="Z151" i="1"/>
  <c r="BN151" i="1"/>
  <c r="BP151" i="1"/>
  <c r="Y154" i="1"/>
  <c r="H652" i="1"/>
  <c r="Y167" i="1"/>
  <c r="Z164" i="1"/>
  <c r="BN164" i="1"/>
  <c r="Z176" i="1"/>
  <c r="Z177" i="1" s="1"/>
  <c r="BN176" i="1"/>
  <c r="BP176" i="1"/>
  <c r="Z180" i="1"/>
  <c r="BN180" i="1"/>
  <c r="BP180" i="1"/>
  <c r="Y189" i="1"/>
  <c r="Z184" i="1"/>
  <c r="BN184" i="1"/>
  <c r="Z193" i="1"/>
  <c r="BN193" i="1"/>
  <c r="Y199" i="1"/>
  <c r="Z203" i="1"/>
  <c r="BN203" i="1"/>
  <c r="Z207" i="1"/>
  <c r="BN207" i="1"/>
  <c r="Z213" i="1"/>
  <c r="BN213" i="1"/>
  <c r="Y224" i="1"/>
  <c r="Z217" i="1"/>
  <c r="BN217" i="1"/>
  <c r="Z221" i="1"/>
  <c r="BN221" i="1"/>
  <c r="Z230" i="1"/>
  <c r="BN230" i="1"/>
  <c r="Z237" i="1"/>
  <c r="BN237" i="1"/>
  <c r="Z241" i="1"/>
  <c r="BN241" i="1"/>
  <c r="L652" i="1"/>
  <c r="Z250" i="1"/>
  <c r="BN250" i="1"/>
  <c r="Z254" i="1"/>
  <c r="BN254" i="1"/>
  <c r="M652" i="1"/>
  <c r="Z267" i="1"/>
  <c r="BN267" i="1"/>
  <c r="Z271" i="1"/>
  <c r="BN271" i="1"/>
  <c r="BP283" i="1"/>
  <c r="BN283" i="1"/>
  <c r="BP292" i="1"/>
  <c r="BN292" i="1"/>
  <c r="Z292" i="1"/>
  <c r="BP327" i="1"/>
  <c r="BN327" i="1"/>
  <c r="Z327" i="1"/>
  <c r="BP351" i="1"/>
  <c r="BN351" i="1"/>
  <c r="Z351" i="1"/>
  <c r="Y371" i="1"/>
  <c r="BP365" i="1"/>
  <c r="BN365" i="1"/>
  <c r="Z365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51" i="1"/>
  <c r="BN451" i="1"/>
  <c r="Z451" i="1"/>
  <c r="BP472" i="1"/>
  <c r="BN472" i="1"/>
  <c r="Z472" i="1"/>
  <c r="BP484" i="1"/>
  <c r="BN484" i="1"/>
  <c r="Z484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Q652" i="1"/>
  <c r="Y310" i="1"/>
  <c r="Y330" i="1"/>
  <c r="Y356" i="1"/>
  <c r="Y421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BP198" i="1"/>
  <c r="Z202" i="1"/>
  <c r="Z210" i="1" s="1"/>
  <c r="BN202" i="1"/>
  <c r="BP202" i="1"/>
  <c r="Z204" i="1"/>
  <c r="BN204" i="1"/>
  <c r="Z206" i="1"/>
  <c r="BN206" i="1"/>
  <c r="Z208" i="1"/>
  <c r="BN208" i="1"/>
  <c r="Y211" i="1"/>
  <c r="Y225" i="1"/>
  <c r="Z214" i="1"/>
  <c r="BN214" i="1"/>
  <c r="BP214" i="1"/>
  <c r="BP218" i="1"/>
  <c r="BN218" i="1"/>
  <c r="Z218" i="1"/>
  <c r="BP222" i="1"/>
  <c r="BN222" i="1"/>
  <c r="Z222" i="1"/>
  <c r="BP229" i="1"/>
  <c r="BN229" i="1"/>
  <c r="Z229" i="1"/>
  <c r="H9" i="1"/>
  <c r="Y26" i="1"/>
  <c r="Y96" i="1"/>
  <c r="Y115" i="1"/>
  <c r="Y159" i="1"/>
  <c r="Y194" i="1"/>
  <c r="BP216" i="1"/>
  <c r="BN216" i="1"/>
  <c r="Z216" i="1"/>
  <c r="BP220" i="1"/>
  <c r="BN220" i="1"/>
  <c r="Z220" i="1"/>
  <c r="Z224" i="1" s="1"/>
  <c r="Y232" i="1"/>
  <c r="BP227" i="1"/>
  <c r="BN227" i="1"/>
  <c r="Z227" i="1"/>
  <c r="Z231" i="1" s="1"/>
  <c r="Y231" i="1"/>
  <c r="Y244" i="1"/>
  <c r="BP236" i="1"/>
  <c r="BN236" i="1"/>
  <c r="Z236" i="1"/>
  <c r="K652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Y260" i="1"/>
  <c r="Z264" i="1"/>
  <c r="Z273" i="1" s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Z285" i="1" s="1"/>
  <c r="BN282" i="1"/>
  <c r="BP282" i="1"/>
  <c r="Z284" i="1"/>
  <c r="BN284" i="1"/>
  <c r="Y285" i="1"/>
  <c r="Z289" i="1"/>
  <c r="Z295" i="1" s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BP308" i="1"/>
  <c r="Z313" i="1"/>
  <c r="Z314" i="1" s="1"/>
  <c r="BN313" i="1"/>
  <c r="BP313" i="1"/>
  <c r="Y314" i="1"/>
  <c r="Z317" i="1"/>
  <c r="Z318" i="1" s="1"/>
  <c r="BN317" i="1"/>
  <c r="BP317" i="1"/>
  <c r="Y318" i="1"/>
  <c r="Z321" i="1"/>
  <c r="Z323" i="1" s="1"/>
  <c r="BN321" i="1"/>
  <c r="BP321" i="1"/>
  <c r="Y324" i="1"/>
  <c r="T652" i="1"/>
  <c r="Z328" i="1"/>
  <c r="Z329" i="1" s="1"/>
  <c r="BN328" i="1"/>
  <c r="BP328" i="1"/>
  <c r="Y329" i="1"/>
  <c r="Z332" i="1"/>
  <c r="Z334" i="1" s="1"/>
  <c r="BN332" i="1"/>
  <c r="BP332" i="1"/>
  <c r="Y335" i="1"/>
  <c r="Y344" i="1"/>
  <c r="V652" i="1"/>
  <c r="Z348" i="1"/>
  <c r="Z355" i="1" s="1"/>
  <c r="BN348" i="1"/>
  <c r="BP348" i="1"/>
  <c r="Z350" i="1"/>
  <c r="BN350" i="1"/>
  <c r="Z352" i="1"/>
  <c r="BN352" i="1"/>
  <c r="Z354" i="1"/>
  <c r="BN354" i="1"/>
  <c r="Y355" i="1"/>
  <c r="Z358" i="1"/>
  <c r="BN358" i="1"/>
  <c r="BP358" i="1"/>
  <c r="Y362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BP506" i="1"/>
  <c r="BN506" i="1"/>
  <c r="Z506" i="1"/>
  <c r="Y257" i="1"/>
  <c r="Y274" i="1"/>
  <c r="Y279" i="1"/>
  <c r="Y286" i="1"/>
  <c r="Y295" i="1"/>
  <c r="Y315" i="1"/>
  <c r="BP360" i="1"/>
  <c r="BN360" i="1"/>
  <c r="Z360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Y508" i="1"/>
  <c r="BP505" i="1"/>
  <c r="BN505" i="1"/>
  <c r="Z505" i="1"/>
  <c r="AB652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26" i="1" l="1"/>
  <c r="X645" i="1"/>
  <c r="Z571" i="1"/>
  <c r="Z589" i="1"/>
  <c r="Z371" i="1"/>
  <c r="Z545" i="1"/>
  <c r="Z560" i="1"/>
  <c r="Z447" i="1"/>
  <c r="Z243" i="1"/>
  <c r="Z153" i="1"/>
  <c r="Z82" i="1"/>
  <c r="Z41" i="1"/>
  <c r="Z621" i="1"/>
  <c r="Z606" i="1"/>
  <c r="Z614" i="1"/>
  <c r="Z508" i="1"/>
  <c r="Z416" i="1"/>
  <c r="Z501" i="1"/>
  <c r="Z455" i="1"/>
  <c r="Y646" i="1"/>
  <c r="Z73" i="1"/>
  <c r="Y642" i="1"/>
  <c r="Y644" i="1"/>
  <c r="Z26" i="1"/>
  <c r="Z596" i="1"/>
  <c r="Z538" i="1"/>
  <c r="Z480" i="1"/>
  <c r="Z442" i="1"/>
  <c r="Z401" i="1"/>
  <c r="Z362" i="1"/>
  <c r="Y643" i="1"/>
  <c r="Y645" i="1" s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<sst xmlns="http://schemas.openxmlformats.org/spreadsheetml/2006/main" count="3014" uniqueCount="1073">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</sst>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0.41666666666666669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508</v>
      </c>
      <c r="Y36" s="742">
        <f t="shared" si="0"/>
        <v>518.40000000000009</v>
      </c>
      <c r="Z36" s="36">
        <f>IFERROR(IF(Y36=0,"",ROUNDUP(Y36/H36,0)*0.01898),"")</f>
        <v>0.91104000000000007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528.46111111111111</v>
      </c>
      <c r="BN36" s="64">
        <f t="shared" si="2"/>
        <v>539.28000000000009</v>
      </c>
      <c r="BO36" s="64">
        <f t="shared" si="3"/>
        <v>0.73495370370370361</v>
      </c>
      <c r="BP36" s="64">
        <f t="shared" si="4"/>
        <v>0.75000000000000011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10</v>
      </c>
      <c r="Y37" s="742">
        <f t="shared" si="0"/>
        <v>11.2</v>
      </c>
      <c r="Z37" s="36">
        <f>IFERROR(IF(Y37=0,"",ROUNDUP(Y37/H37,0)*0.01898),"")</f>
        <v>1.898E-2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10.388392857142858</v>
      </c>
      <c r="BN37" s="64">
        <f t="shared" si="2"/>
        <v>11.635</v>
      </c>
      <c r="BO37" s="64">
        <f t="shared" si="3"/>
        <v>1.3950892857142858E-2</v>
      </c>
      <c r="BP37" s="64">
        <f t="shared" si="4"/>
        <v>1.5625E-2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47.929894179894177</v>
      </c>
      <c r="Y41" s="743">
        <f>IFERROR(Y35/H35,"0")+IFERROR(Y36/H36,"0")+IFERROR(Y37/H37,"0")+IFERROR(Y38/H38,"0")+IFERROR(Y39/H39,"0")+IFERROR(Y40/H40,"0")</f>
        <v>49.000000000000007</v>
      </c>
      <c r="Z41" s="743">
        <f>IFERROR(IF(Z35="",0,Z35),"0")+IFERROR(IF(Z36="",0,Z36),"0")+IFERROR(IF(Z37="",0,Z37),"0")+IFERROR(IF(Z38="",0,Z38),"0")+IFERROR(IF(Z39="",0,Z39),"0")+IFERROR(IF(Z40="",0,Z40),"0")</f>
        <v>0.93002000000000007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518</v>
      </c>
      <c r="Y42" s="743">
        <f>IFERROR(SUM(Y35:Y40),"0")</f>
        <v>529.60000000000014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22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22.886111111111109</v>
      </c>
      <c r="BN60" s="64">
        <f>IFERROR(Y60*I60/H60,"0")</f>
        <v>33.705000000000005</v>
      </c>
      <c r="BO60" s="64">
        <f>IFERROR(1/J60*(X60/H60),"0")</f>
        <v>3.1828703703703699E-2</v>
      </c>
      <c r="BP60" s="64">
        <f>IFERROR(1/J60*(Y60/H60),"0")</f>
        <v>4.6875000000000007E-2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2.0370370370370368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22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4</v>
      </c>
      <c r="Y71" s="742">
        <f t="shared" si="10"/>
        <v>5.4</v>
      </c>
      <c r="Z71" s="36">
        <f>IFERROR(IF(Y71=0,"",ROUNDUP(Y71/H71,0)*0.00502),"")</f>
        <v>1.506E-2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4.2222222222222223</v>
      </c>
      <c r="BN71" s="64">
        <f t="shared" si="12"/>
        <v>5.7</v>
      </c>
      <c r="BO71" s="64">
        <f t="shared" si="13"/>
        <v>9.4966761633428314E-3</v>
      </c>
      <c r="BP71" s="64">
        <f t="shared" si="14"/>
        <v>1.2820512820512822E-2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9</v>
      </c>
      <c r="Y72" s="742">
        <f t="shared" si="10"/>
        <v>9</v>
      </c>
      <c r="Z72" s="36">
        <f>IFERROR(IF(Y72=0,"",ROUNDUP(Y72/H72,0)*0.00502),"")</f>
        <v>2.5100000000000001E-2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9.4999999999999982</v>
      </c>
      <c r="BN72" s="64">
        <f t="shared" si="12"/>
        <v>9.4999999999999982</v>
      </c>
      <c r="BO72" s="64">
        <f t="shared" si="13"/>
        <v>2.1367521367521368E-2</v>
      </c>
      <c r="BP72" s="64">
        <f t="shared" si="14"/>
        <v>2.1367521367521368E-2</v>
      </c>
    </row>
    <row r="73" spans="1:68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7.2222222222222223</v>
      </c>
      <c r="Y73" s="743">
        <f>IFERROR(Y67/H67,"0")+IFERROR(Y68/H68,"0")+IFERROR(Y69/H69,"0")+IFERROR(Y70/H70,"0")+IFERROR(Y71/H71,"0")+IFERROR(Y72/H72,"0")</f>
        <v>8</v>
      </c>
      <c r="Z73" s="743">
        <f>IFERROR(IF(Z67="",0,Z67),"0")+IFERROR(IF(Z68="",0,Z68),"0")+IFERROR(IF(Z69="",0,Z69),"0")+IFERROR(IF(Z70="",0,Z70),"0")+IFERROR(IF(Z71="",0,Z71),"0")+IFERROR(IF(Z72="",0,Z72),"0")</f>
        <v>4.0160000000000001E-2</v>
      </c>
      <c r="AA73" s="744"/>
      <c r="AB73" s="744"/>
      <c r="AC73" s="744"/>
    </row>
    <row r="74" spans="1:68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13</v>
      </c>
      <c r="Y74" s="743">
        <f>IFERROR(SUM(Y67:Y72),"0")</f>
        <v>14.4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14</v>
      </c>
      <c r="Y77" s="742">
        <f t="shared" si="15"/>
        <v>16.8</v>
      </c>
      <c r="Z77" s="36">
        <f>IFERROR(IF(Y77=0,"",ROUNDUP(Y77/H77,0)*0.01898),"")</f>
        <v>3.7960000000000001E-2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14.725000000000001</v>
      </c>
      <c r="BN77" s="64">
        <f t="shared" si="17"/>
        <v>17.670000000000002</v>
      </c>
      <c r="BO77" s="64">
        <f t="shared" si="18"/>
        <v>2.6041666666666664E-2</v>
      </c>
      <c r="BP77" s="64">
        <f t="shared" si="19"/>
        <v>3.125E-2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1.6666666666666665</v>
      </c>
      <c r="Y82" s="743">
        <f>IFERROR(Y76/H76,"0")+IFERROR(Y77/H77,"0")+IFERROR(Y78/H78,"0")+IFERROR(Y79/H79,"0")+IFERROR(Y80/H80,"0")+IFERROR(Y81/H81,"0")</f>
        <v>2</v>
      </c>
      <c r="Z82" s="743">
        <f>IFERROR(IF(Z76="",0,Z76),"0")+IFERROR(IF(Z77="",0,Z77),"0")+IFERROR(IF(Z78="",0,Z78),"0")+IFERROR(IF(Z79="",0,Z79),"0")+IFERROR(IF(Z80="",0,Z80),"0")+IFERROR(IF(Z81="",0,Z81),"0")</f>
        <v>3.7960000000000001E-2</v>
      </c>
      <c r="AA82" s="744"/>
      <c r="AB82" s="744"/>
      <c r="AC82" s="744"/>
    </row>
    <row r="83" spans="1:68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14</v>
      </c>
      <c r="Y83" s="743">
        <f>IFERROR(SUM(Y76:Y81),"0")</f>
        <v>16.8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69</v>
      </c>
      <c r="Y86" s="742">
        <f>IFERROR(IF(X86="",0,CEILING((X86/$H86),1)*$H86),"")</f>
        <v>75.600000000000009</v>
      </c>
      <c r="Z86" s="36">
        <f>IFERROR(IF(Y86=0,"",ROUNDUP(Y86/H86,0)*0.01898),"")</f>
        <v>0.17082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73.263214285714284</v>
      </c>
      <c r="BN86" s="64">
        <f>IFERROR(Y86*I86/H86,"0")</f>
        <v>80.271000000000001</v>
      </c>
      <c r="BO86" s="64">
        <f>IFERROR(1/J86*(X86/H86),"0")</f>
        <v>0.12834821428571427</v>
      </c>
      <c r="BP86" s="64">
        <f>IFERROR(1/J86*(Y86/H86),"0")</f>
        <v>0.140625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8.2142857142857135</v>
      </c>
      <c r="Y88" s="743">
        <f>IFERROR(Y85/H85,"0")+IFERROR(Y86/H86,"0")+IFERROR(Y87/H87,"0")</f>
        <v>9</v>
      </c>
      <c r="Z88" s="743">
        <f>IFERROR(IF(Z85="",0,Z85),"0")+IFERROR(IF(Z86="",0,Z86),"0")+IFERROR(IF(Z87="",0,Z87),"0")</f>
        <v>0.17082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69</v>
      </c>
      <c r="Y89" s="743">
        <f>IFERROR(SUM(Y85:Y87),"0")</f>
        <v>75.600000000000009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500</v>
      </c>
      <c r="Y92" s="742">
        <f>IFERROR(IF(X92="",0,CEILING((X92/$H92),1)*$H92),"")</f>
        <v>507.6</v>
      </c>
      <c r="Z92" s="36">
        <f>IFERROR(IF(Y92=0,"",ROUNDUP(Y92/H92,0)*0.01898),"")</f>
        <v>0.89205999999999996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520.1388888888888</v>
      </c>
      <c r="BN92" s="64">
        <f>IFERROR(Y92*I92/H92,"0")</f>
        <v>528.04499999999996</v>
      </c>
      <c r="BO92" s="64">
        <f>IFERROR(1/J92*(X92/H92),"0")</f>
        <v>0.72337962962962954</v>
      </c>
      <c r="BP92" s="64">
        <f>IFERROR(1/J92*(Y92/H92),"0")</f>
        <v>0.734375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45</v>
      </c>
      <c r="Y94" s="742">
        <f>IFERROR(IF(X94="",0,CEILING((X94/$H94),1)*$H94),"")</f>
        <v>45</v>
      </c>
      <c r="Z94" s="36">
        <f>IFERROR(IF(Y94=0,"",ROUNDUP(Y94/H94,0)*0.00902),"")</f>
        <v>9.0200000000000002E-2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47.099999999999994</v>
      </c>
      <c r="BN94" s="64">
        <f>IFERROR(Y94*I94/H94,"0")</f>
        <v>47.099999999999994</v>
      </c>
      <c r="BO94" s="64">
        <f>IFERROR(1/J94*(X94/H94),"0")</f>
        <v>7.575757575757576E-2</v>
      </c>
      <c r="BP94" s="64">
        <f>IFERROR(1/J94*(Y94/H94),"0")</f>
        <v>7.575757575757576E-2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56.296296296296291</v>
      </c>
      <c r="Y95" s="743">
        <f>IFERROR(Y92/H92,"0")+IFERROR(Y93/H93,"0")+IFERROR(Y94/H94,"0")</f>
        <v>57</v>
      </c>
      <c r="Z95" s="743">
        <f>IFERROR(IF(Z92="",0,Z92),"0")+IFERROR(IF(Z93="",0,Z93),"0")+IFERROR(IF(Z94="",0,Z94),"0")</f>
        <v>0.98225999999999991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545</v>
      </c>
      <c r="Y96" s="743">
        <f>IFERROR(SUM(Y92:Y94),"0")</f>
        <v>552.6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336</v>
      </c>
      <c r="Y99" s="742">
        <f t="shared" si="20"/>
        <v>336</v>
      </c>
      <c r="Z99" s="36">
        <f>IFERROR(IF(Y99=0,"",ROUNDUP(Y99/H99,0)*0.01898),"")</f>
        <v>0.75919999999999999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356.76</v>
      </c>
      <c r="BN99" s="64">
        <f t="shared" si="22"/>
        <v>356.76</v>
      </c>
      <c r="BO99" s="64">
        <f t="shared" si="23"/>
        <v>0.625</v>
      </c>
      <c r="BP99" s="64">
        <f t="shared" si="24"/>
        <v>0.625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256</v>
      </c>
      <c r="Y100" s="742">
        <f t="shared" si="20"/>
        <v>256.5</v>
      </c>
      <c r="Z100" s="36">
        <f>IFERROR(IF(Y100=0,"",ROUNDUP(Y100/H100,0)*0.00651),"")</f>
        <v>0.61845000000000006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279.89333333333332</v>
      </c>
      <c r="BN100" s="64">
        <f t="shared" si="22"/>
        <v>280.44</v>
      </c>
      <c r="BO100" s="64">
        <f t="shared" si="23"/>
        <v>0.52096052096052092</v>
      </c>
      <c r="BP100" s="64">
        <f t="shared" si="24"/>
        <v>0.52197802197802201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134.81481481481481</v>
      </c>
      <c r="Y105" s="743">
        <f>IFERROR(Y98/H98,"0")+IFERROR(Y99/H99,"0")+IFERROR(Y100/H100,"0")+IFERROR(Y101/H101,"0")+IFERROR(Y102/H102,"0")+IFERROR(Y103/H103,"0")+IFERROR(Y104/H104,"0")</f>
        <v>135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1.37765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592</v>
      </c>
      <c r="Y106" s="743">
        <f>IFERROR(SUM(Y98:Y104),"0")</f>
        <v>592.5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327</v>
      </c>
      <c r="Y110" s="742">
        <f>IFERROR(IF(X110="",0,CEILING((X110/$H110),1)*$H110),"")</f>
        <v>336</v>
      </c>
      <c r="Z110" s="36">
        <f>IFERROR(IF(Y110=0,"",ROUNDUP(Y110/H110,0)*0.01898),"")</f>
        <v>0.56940000000000002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339.70044642857147</v>
      </c>
      <c r="BN110" s="64">
        <f>IFERROR(Y110*I110/H110,"0")</f>
        <v>349.05</v>
      </c>
      <c r="BO110" s="64">
        <f>IFERROR(1/J110*(X110/H110),"0")</f>
        <v>0.45619419642857145</v>
      </c>
      <c r="BP110" s="64">
        <f>IFERROR(1/J110*(Y110/H110),"0")</f>
        <v>0.46875000000000006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142</v>
      </c>
      <c r="Y112" s="742">
        <f>IFERROR(IF(X112="",0,CEILING((X112/$H112),1)*$H112),"")</f>
        <v>144</v>
      </c>
      <c r="Z112" s="36">
        <f>IFERROR(IF(Y112=0,"",ROUNDUP(Y112/H112,0)*0.00902),"")</f>
        <v>0.28864000000000001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148.62666666666667</v>
      </c>
      <c r="BN112" s="64">
        <f>IFERROR(Y112*I112/H112,"0")</f>
        <v>150.72</v>
      </c>
      <c r="BO112" s="64">
        <f>IFERROR(1/J112*(X112/H112),"0")</f>
        <v>0.23905723905723908</v>
      </c>
      <c r="BP112" s="64">
        <f>IFERROR(1/J112*(Y112/H112),"0")</f>
        <v>0.24242424242424243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60.751984126984127</v>
      </c>
      <c r="Y114" s="743">
        <f>IFERROR(Y109/H109,"0")+IFERROR(Y110/H110,"0")+IFERROR(Y111/H111,"0")+IFERROR(Y112/H112,"0")+IFERROR(Y113/H113,"0")</f>
        <v>62</v>
      </c>
      <c r="Z114" s="743">
        <f>IFERROR(IF(Z109="",0,Z109),"0")+IFERROR(IF(Z110="",0,Z110),"0")+IFERROR(IF(Z111="",0,Z111),"0")+IFERROR(IF(Z112="",0,Z112),"0")+IFERROR(IF(Z113="",0,Z113),"0")</f>
        <v>0.85804000000000002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469</v>
      </c>
      <c r="Y115" s="743">
        <f>IFERROR(SUM(Y109:Y113),"0")</f>
        <v>480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94</v>
      </c>
      <c r="Y117" s="742">
        <f>IFERROR(IF(X117="",0,CEILING((X117/$H117),1)*$H117),"")</f>
        <v>97.2</v>
      </c>
      <c r="Z117" s="36">
        <f>IFERROR(IF(Y117=0,"",ROUNDUP(Y117/H117,0)*0.01898),"")</f>
        <v>0.17082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97.786111111111097</v>
      </c>
      <c r="BN117" s="64">
        <f>IFERROR(Y117*I117/H117,"0")</f>
        <v>101.11499999999998</v>
      </c>
      <c r="BO117" s="64">
        <f>IFERROR(1/J117*(X117/H117),"0")</f>
        <v>0.13599537037037035</v>
      </c>
      <c r="BP117" s="64">
        <f>IFERROR(1/J117*(Y117/H117),"0")</f>
        <v>0.140625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15</v>
      </c>
      <c r="Y119" s="742">
        <f>IFERROR(IF(X119="",0,CEILING((X119/$H119),1)*$H119),"")</f>
        <v>16.8</v>
      </c>
      <c r="Z119" s="36">
        <f>IFERROR(IF(Y119=0,"",ROUNDUP(Y119/H119,0)*0.00651),"")</f>
        <v>4.5569999999999999E-2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16.125000000000004</v>
      </c>
      <c r="BN119" s="64">
        <f>IFERROR(Y119*I119/H119,"0")</f>
        <v>18.060000000000002</v>
      </c>
      <c r="BO119" s="64">
        <f>IFERROR(1/J119*(X119/H119),"0")</f>
        <v>3.4340659340659344E-2</v>
      </c>
      <c r="BP119" s="64">
        <f>IFERROR(1/J119*(Y119/H119),"0")</f>
        <v>3.8461538461538471E-2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14.953703703703702</v>
      </c>
      <c r="Y120" s="743">
        <f>IFERROR(Y117/H117,"0")+IFERROR(Y118/H118,"0")+IFERROR(Y119/H119,"0")</f>
        <v>16</v>
      </c>
      <c r="Z120" s="743">
        <f>IFERROR(IF(Z117="",0,Z117),"0")+IFERROR(IF(Z118="",0,Z118),"0")+IFERROR(IF(Z119="",0,Z119),"0")</f>
        <v>0.21639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109</v>
      </c>
      <c r="Y121" s="743">
        <f>IFERROR(SUM(Y117:Y119),"0")</f>
        <v>114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1036</v>
      </c>
      <c r="Y123" s="742">
        <f t="shared" ref="Y123:Y131" si="25">IFERROR(IF(X123="",0,CEILING((X123/$H123),1)*$H123),"")</f>
        <v>1041.6000000000001</v>
      </c>
      <c r="Z123" s="36">
        <f>IFERROR(IF(Y123=0,"",ROUNDUP(Y123/H123,0)*0.01898),"")</f>
        <v>2.3535200000000001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1099.27</v>
      </c>
      <c r="BN123" s="64">
        <f t="shared" ref="BN123:BN131" si="27">IFERROR(Y123*I123/H123,"0")</f>
        <v>1105.2120000000002</v>
      </c>
      <c r="BO123" s="64">
        <f t="shared" ref="BO123:BO131" si="28">IFERROR(1/J123*(X123/H123),"0")</f>
        <v>1.9270833333333333</v>
      </c>
      <c r="BP123" s="64">
        <f t="shared" ref="BP123:BP131" si="29">IFERROR(1/J123*(Y123/H123),"0")</f>
        <v>1.9375000000000002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185</v>
      </c>
      <c r="Y129" s="742">
        <f t="shared" si="25"/>
        <v>186.3</v>
      </c>
      <c r="Z129" s="36">
        <f t="shared" si="30"/>
        <v>0.44919000000000003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202.26666666666665</v>
      </c>
      <c r="BN129" s="64">
        <f t="shared" si="27"/>
        <v>203.68800000000002</v>
      </c>
      <c r="BO129" s="64">
        <f t="shared" si="28"/>
        <v>0.37647537647537649</v>
      </c>
      <c r="BP129" s="64">
        <f t="shared" si="29"/>
        <v>0.37912087912087916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191.85185185185185</v>
      </c>
      <c r="Y132" s="743">
        <f>IFERROR(Y123/H123,"0")+IFERROR(Y124/H124,"0")+IFERROR(Y125/H125,"0")+IFERROR(Y126/H126,"0")+IFERROR(Y127/H127,"0")+IFERROR(Y128/H128,"0")+IFERROR(Y129/H129,"0")+IFERROR(Y130/H130,"0")+IFERROR(Y131/H131,"0")</f>
        <v>193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2.8027100000000003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1221</v>
      </c>
      <c r="Y133" s="743">
        <f>IFERROR(SUM(Y123:Y131),"0")</f>
        <v>1227.9000000000001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38</v>
      </c>
      <c r="Y180" s="742">
        <f t="shared" ref="Y180:Y187" si="31">IFERROR(IF(X180="",0,CEILING((X180/$H180),1)*$H180),"")</f>
        <v>42</v>
      </c>
      <c r="Z180" s="36">
        <f>IFERROR(IF(Y180=0,"",ROUNDUP(Y180/H180,0)*0.00902),"")</f>
        <v>9.0200000000000002E-2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40.442857142857136</v>
      </c>
      <c r="BN180" s="64">
        <f t="shared" ref="BN180:BN187" si="33">IFERROR(Y180*I180/H180,"0")</f>
        <v>44.699999999999996</v>
      </c>
      <c r="BO180" s="64">
        <f t="shared" ref="BO180:BO187" si="34">IFERROR(1/J180*(X180/H180),"0")</f>
        <v>6.8542568542568544E-2</v>
      </c>
      <c r="BP180" s="64">
        <f t="shared" ref="BP180:BP187" si="35">IFERROR(1/J180*(Y180/H180),"0")</f>
        <v>7.575757575757576E-2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53</v>
      </c>
      <c r="Y182" s="742">
        <f t="shared" si="31"/>
        <v>54.6</v>
      </c>
      <c r="Z182" s="36">
        <f>IFERROR(IF(Y182=0,"",ROUNDUP(Y182/H182,0)*0.00902),"")</f>
        <v>0.11726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55.65</v>
      </c>
      <c r="BN182" s="64">
        <f t="shared" si="33"/>
        <v>57.33</v>
      </c>
      <c r="BO182" s="64">
        <f t="shared" si="34"/>
        <v>9.55988455988456E-2</v>
      </c>
      <c r="BP182" s="64">
        <f t="shared" si="35"/>
        <v>9.8484848484848481E-2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128</v>
      </c>
      <c r="Y183" s="742">
        <f t="shared" si="31"/>
        <v>128.1</v>
      </c>
      <c r="Z183" s="36">
        <f>IFERROR(IF(Y183=0,"",ROUNDUP(Y183/H183,0)*0.00502),"")</f>
        <v>0.30621999999999999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135.92380952380952</v>
      </c>
      <c r="BN183" s="64">
        <f t="shared" si="33"/>
        <v>136.03</v>
      </c>
      <c r="BO183" s="64">
        <f t="shared" si="34"/>
        <v>0.26048026048026052</v>
      </c>
      <c r="BP183" s="64">
        <f t="shared" si="35"/>
        <v>0.2606837606837607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137</v>
      </c>
      <c r="Y185" s="742">
        <f t="shared" si="31"/>
        <v>138.6</v>
      </c>
      <c r="Z185" s="36">
        <f>IFERROR(IF(Y185=0,"",ROUNDUP(Y185/H185,0)*0.00502),"")</f>
        <v>0.33132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143.52380952380955</v>
      </c>
      <c r="BN185" s="64">
        <f t="shared" si="33"/>
        <v>145.19999999999999</v>
      </c>
      <c r="BO185" s="64">
        <f t="shared" si="34"/>
        <v>0.27879527879527882</v>
      </c>
      <c r="BP185" s="64">
        <f t="shared" si="35"/>
        <v>0.2820512820512821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147.85714285714286</v>
      </c>
      <c r="Y188" s="743">
        <f>IFERROR(Y180/H180,"0")+IFERROR(Y181/H181,"0")+IFERROR(Y182/H182,"0")+IFERROR(Y183/H183,"0")+IFERROR(Y184/H184,"0")+IFERROR(Y185/H185,"0")+IFERROR(Y186/H186,"0")+IFERROR(Y187/H187,"0")</f>
        <v>150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0.84499999999999997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356</v>
      </c>
      <c r="Y189" s="743">
        <f>IFERROR(SUM(Y180:Y187),"0")</f>
        <v>363.29999999999995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34</v>
      </c>
      <c r="Y202" s="742">
        <f t="shared" ref="Y202:Y209" si="36">IFERROR(IF(X202="",0,CEILING((X202/$H202),1)*$H202),"")</f>
        <v>37.800000000000004</v>
      </c>
      <c r="Z202" s="36">
        <f>IFERROR(IF(Y202=0,"",ROUNDUP(Y202/H202,0)*0.00902),"")</f>
        <v>6.3140000000000002E-2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35.322222222222223</v>
      </c>
      <c r="BN202" s="64">
        <f t="shared" ref="BN202:BN209" si="38">IFERROR(Y202*I202/H202,"0")</f>
        <v>39.270000000000003</v>
      </c>
      <c r="BO202" s="64">
        <f t="shared" ref="BO202:BO209" si="39">IFERROR(1/J202*(X202/H202),"0")</f>
        <v>4.7699214365881031E-2</v>
      </c>
      <c r="BP202" s="64">
        <f t="shared" ref="BP202:BP209" si="40">IFERROR(1/J202*(Y202/H202),"0")</f>
        <v>5.3030303030303032E-2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225</v>
      </c>
      <c r="Y203" s="742">
        <f t="shared" si="36"/>
        <v>226.8</v>
      </c>
      <c r="Z203" s="36">
        <f>IFERROR(IF(Y203=0,"",ROUNDUP(Y203/H203,0)*0.00902),"")</f>
        <v>0.37884000000000001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233.74999999999997</v>
      </c>
      <c r="BN203" s="64">
        <f t="shared" si="38"/>
        <v>235.62</v>
      </c>
      <c r="BO203" s="64">
        <f t="shared" si="39"/>
        <v>0.31565656565656564</v>
      </c>
      <c r="BP203" s="64">
        <f t="shared" si="40"/>
        <v>0.31818181818181818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220</v>
      </c>
      <c r="Y205" s="742">
        <f t="shared" si="36"/>
        <v>221.4</v>
      </c>
      <c r="Z205" s="36">
        <f>IFERROR(IF(Y205=0,"",ROUNDUP(Y205/H205,0)*0.00902),"")</f>
        <v>0.36982000000000004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228.55555555555554</v>
      </c>
      <c r="BN205" s="64">
        <f t="shared" si="38"/>
        <v>230.01</v>
      </c>
      <c r="BO205" s="64">
        <f t="shared" si="39"/>
        <v>0.30864197530864196</v>
      </c>
      <c r="BP205" s="64">
        <f t="shared" si="40"/>
        <v>0.31060606060606061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35</v>
      </c>
      <c r="Y206" s="742">
        <f t="shared" si="36"/>
        <v>36</v>
      </c>
      <c r="Z206" s="36">
        <f>IFERROR(IF(Y206=0,"",ROUNDUP(Y206/H206,0)*0.00502),"")</f>
        <v>0.1004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37.527777777777779</v>
      </c>
      <c r="BN206" s="64">
        <f t="shared" si="38"/>
        <v>38.6</v>
      </c>
      <c r="BO206" s="64">
        <f t="shared" si="39"/>
        <v>8.3095916429249767E-2</v>
      </c>
      <c r="BP206" s="64">
        <f t="shared" si="40"/>
        <v>8.5470085470085472E-2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37</v>
      </c>
      <c r="Y207" s="742">
        <f t="shared" si="36"/>
        <v>37.800000000000004</v>
      </c>
      <c r="Z207" s="36">
        <f>IFERROR(IF(Y207=0,"",ROUNDUP(Y207/H207,0)*0.00502),"")</f>
        <v>0.10542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39.05555555555555</v>
      </c>
      <c r="BN207" s="64">
        <f t="shared" si="38"/>
        <v>39.900000000000006</v>
      </c>
      <c r="BO207" s="64">
        <f t="shared" si="39"/>
        <v>8.7844254510921177E-2</v>
      </c>
      <c r="BP207" s="64">
        <f t="shared" si="40"/>
        <v>8.9743589743589772E-2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5</v>
      </c>
      <c r="Y209" s="742">
        <f t="shared" si="36"/>
        <v>5.4</v>
      </c>
      <c r="Z209" s="36">
        <f>IFERROR(IF(Y209=0,"",ROUNDUP(Y209/H209,0)*0.00502),"")</f>
        <v>1.506E-2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5.2777777777777777</v>
      </c>
      <c r="BN209" s="64">
        <f t="shared" si="38"/>
        <v>5.7</v>
      </c>
      <c r="BO209" s="64">
        <f t="shared" si="39"/>
        <v>1.1870845204178538E-2</v>
      </c>
      <c r="BP209" s="64">
        <f t="shared" si="40"/>
        <v>1.2820512820512822E-2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131.48148148148147</v>
      </c>
      <c r="Y210" s="743">
        <f>IFERROR(Y202/H202,"0")+IFERROR(Y203/H203,"0")+IFERROR(Y204/H204,"0")+IFERROR(Y205/H205,"0")+IFERROR(Y206/H206,"0")+IFERROR(Y207/H207,"0")+IFERROR(Y208/H208,"0")+IFERROR(Y209/H209,"0")</f>
        <v>134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1.0326800000000003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556</v>
      </c>
      <c r="Y211" s="743">
        <f>IFERROR(SUM(Y202:Y209),"0")</f>
        <v>565.19999999999993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61</v>
      </c>
      <c r="Y216" s="742">
        <f t="shared" si="41"/>
        <v>69.599999999999994</v>
      </c>
      <c r="Z216" s="36">
        <f>IFERROR(IF(Y216=0,"",ROUNDUP(Y216/H216,0)*0.01898),"")</f>
        <v>0.15184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64.638965517241374</v>
      </c>
      <c r="BN216" s="64">
        <f t="shared" si="43"/>
        <v>73.751999999999995</v>
      </c>
      <c r="BO216" s="64">
        <f t="shared" si="44"/>
        <v>0.10955459770114943</v>
      </c>
      <c r="BP216" s="64">
        <f t="shared" si="45"/>
        <v>0.125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135</v>
      </c>
      <c r="Y217" s="742">
        <f t="shared" si="41"/>
        <v>136.79999999999998</v>
      </c>
      <c r="Z217" s="36">
        <f t="shared" ref="Z217:Z223" si="46">IFERROR(IF(Y217=0,"",ROUNDUP(Y217/H217,0)*0.00651),"")</f>
        <v>0.37107000000000001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150.1875</v>
      </c>
      <c r="BN217" s="64">
        <f t="shared" si="43"/>
        <v>152.19</v>
      </c>
      <c r="BO217" s="64">
        <f t="shared" si="44"/>
        <v>0.30906593406593408</v>
      </c>
      <c r="BP217" s="64">
        <f t="shared" si="45"/>
        <v>0.31318681318681318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167</v>
      </c>
      <c r="Y219" s="742">
        <f t="shared" si="41"/>
        <v>168</v>
      </c>
      <c r="Z219" s="36">
        <f t="shared" si="46"/>
        <v>0.45569999999999999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184.53500000000003</v>
      </c>
      <c r="BN219" s="64">
        <f t="shared" si="43"/>
        <v>185.64000000000001</v>
      </c>
      <c r="BO219" s="64">
        <f t="shared" si="44"/>
        <v>0.38232600732600741</v>
      </c>
      <c r="BP219" s="64">
        <f t="shared" si="45"/>
        <v>0.38461538461538464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93</v>
      </c>
      <c r="Y220" s="742">
        <f t="shared" si="41"/>
        <v>93.6</v>
      </c>
      <c r="Z220" s="36">
        <f t="shared" si="46"/>
        <v>0.25389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102.76500000000001</v>
      </c>
      <c r="BN220" s="64">
        <f t="shared" si="43"/>
        <v>103.42800000000001</v>
      </c>
      <c r="BO220" s="64">
        <f t="shared" si="44"/>
        <v>0.21291208791208793</v>
      </c>
      <c r="BP220" s="64">
        <f t="shared" si="45"/>
        <v>0.2142857142857143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65</v>
      </c>
      <c r="Y222" s="742">
        <f t="shared" si="41"/>
        <v>67.2</v>
      </c>
      <c r="Z222" s="36">
        <f t="shared" si="46"/>
        <v>0.18228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71.825000000000003</v>
      </c>
      <c r="BN222" s="64">
        <f t="shared" si="43"/>
        <v>74.256000000000014</v>
      </c>
      <c r="BO222" s="64">
        <f t="shared" si="44"/>
        <v>0.14880952380952384</v>
      </c>
      <c r="BP222" s="64">
        <f t="shared" si="45"/>
        <v>0.15384615384615388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67</v>
      </c>
      <c r="Y223" s="742">
        <f t="shared" si="41"/>
        <v>67.2</v>
      </c>
      <c r="Z223" s="36">
        <f t="shared" si="46"/>
        <v>0.18228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74.202500000000001</v>
      </c>
      <c r="BN223" s="64">
        <f t="shared" si="43"/>
        <v>74.424000000000007</v>
      </c>
      <c r="BO223" s="64">
        <f t="shared" si="44"/>
        <v>0.1533882783882784</v>
      </c>
      <c r="BP223" s="64">
        <f t="shared" si="45"/>
        <v>0.15384615384615388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226.59482758620692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230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1.5970599999999999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588</v>
      </c>
      <c r="Y225" s="743">
        <f>IFERROR(SUM(Y213:Y223),"0")</f>
        <v>602.40000000000009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6</v>
      </c>
      <c r="Y229" s="742">
        <f>IFERROR(IF(X229="",0,CEILING((X229/$H229),1)*$H229),"")</f>
        <v>7.1999999999999993</v>
      </c>
      <c r="Z229" s="36">
        <f>IFERROR(IF(Y229=0,"",ROUNDUP(Y229/H229,0)*0.00651),"")</f>
        <v>1.9529999999999999E-2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6.6300000000000008</v>
      </c>
      <c r="BN229" s="64">
        <f>IFERROR(Y229*I229/H229,"0")</f>
        <v>7.9560000000000004</v>
      </c>
      <c r="BO229" s="64">
        <f>IFERROR(1/J229*(X229/H229),"0")</f>
        <v>1.3736263736263738E-2</v>
      </c>
      <c r="BP229" s="64">
        <f>IFERROR(1/J229*(Y229/H229),"0")</f>
        <v>1.6483516483516484E-2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2.5</v>
      </c>
      <c r="Y231" s="743">
        <f>IFERROR(Y227/H227,"0")+IFERROR(Y228/H228,"0")+IFERROR(Y229/H229,"0")+IFERROR(Y230/H230,"0")</f>
        <v>3</v>
      </c>
      <c r="Z231" s="743">
        <f>IFERROR(IF(Z227="",0,Z227),"0")+IFERROR(IF(Z228="",0,Z228),"0")+IFERROR(IF(Z229="",0,Z229),"0")+IFERROR(IF(Z230="",0,Z230),"0")</f>
        <v>1.9529999999999999E-2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6</v>
      </c>
      <c r="Y232" s="743">
        <f>IFERROR(SUM(Y227:Y230),"0")</f>
        <v>7.1999999999999993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19</v>
      </c>
      <c r="Y293" s="742">
        <f t="shared" si="62"/>
        <v>19.2</v>
      </c>
      <c r="Z293" s="36">
        <f>IFERROR(IF(Y293=0,"",ROUNDUP(Y293/H293,0)*0.00651),"")</f>
        <v>5.2080000000000001E-2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20.425000000000001</v>
      </c>
      <c r="BN293" s="64">
        <f t="shared" si="64"/>
        <v>20.64</v>
      </c>
      <c r="BO293" s="64">
        <f t="shared" si="65"/>
        <v>4.3498168498168503E-2</v>
      </c>
      <c r="BP293" s="64">
        <f t="shared" si="66"/>
        <v>4.3956043956043959E-2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7.916666666666667</v>
      </c>
      <c r="Y295" s="743">
        <f>IFERROR(Y289/H289,"0")+IFERROR(Y290/H290,"0")+IFERROR(Y291/H291,"0")+IFERROR(Y292/H292,"0")+IFERROR(Y293/H293,"0")+IFERROR(Y294/H294,"0")</f>
        <v>8</v>
      </c>
      <c r="Z295" s="743">
        <f>IFERROR(IF(Z289="",0,Z289),"0")+IFERROR(IF(Z290="",0,Z290),"0")+IFERROR(IF(Z291="",0,Z291),"0")+IFERROR(IF(Z292="",0,Z292),"0")+IFERROR(IF(Z293="",0,Z293),"0")+IFERROR(IF(Z294="",0,Z294),"0")</f>
        <v>5.2080000000000001E-2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19</v>
      </c>
      <c r="Y296" s="743">
        <f>IFERROR(SUM(Y289:Y294),"0")</f>
        <v>19.2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564</v>
      </c>
      <c r="Y375" s="742">
        <f>IFERROR(IF(X375="",0,CEILING((X375/$H375),1)*$H375),"")</f>
        <v>569.4</v>
      </c>
      <c r="Z375" s="36">
        <f>IFERROR(IF(Y375=0,"",ROUNDUP(Y375/H375,0)*0.01898),"")</f>
        <v>1.38554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601.52769230769229</v>
      </c>
      <c r="BN375" s="64">
        <f>IFERROR(Y375*I375/H375,"0")</f>
        <v>607.28700000000003</v>
      </c>
      <c r="BO375" s="64">
        <f>IFERROR(1/J375*(X375/H375),"0")</f>
        <v>1.1298076923076923</v>
      </c>
      <c r="BP375" s="64">
        <f>IFERROR(1/J375*(Y375/H375),"0")</f>
        <v>1.140625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72.307692307692307</v>
      </c>
      <c r="Y377" s="743">
        <f>IFERROR(Y374/H374,"0")+IFERROR(Y375/H375,"0")+IFERROR(Y376/H376,"0")</f>
        <v>73</v>
      </c>
      <c r="Z377" s="743">
        <f>IFERROR(IF(Z374="",0,Z374),"0")+IFERROR(IF(Z375="",0,Z375),"0")+IFERROR(IF(Z376="",0,Z376),"0")</f>
        <v>1.38554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564</v>
      </c>
      <c r="Y378" s="743">
        <f>IFERROR(SUM(Y374:Y376),"0")</f>
        <v>569.4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3</v>
      </c>
      <c r="Y382" s="742">
        <f>IFERROR(IF(X382="",0,CEILING((X382/$H382),1)*$H382),"")</f>
        <v>5.0999999999999996</v>
      </c>
      <c r="Z382" s="36">
        <f>IFERROR(IF(Y382=0,"",ROUNDUP(Y382/H382,0)*0.00651),"")</f>
        <v>1.302E-2</v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3.4764705882352946</v>
      </c>
      <c r="BN382" s="64">
        <f>IFERROR(Y382*I382/H382,"0")</f>
        <v>5.91</v>
      </c>
      <c r="BO382" s="64">
        <f>IFERROR(1/J382*(X382/H382),"0")</f>
        <v>6.4641241111829352E-3</v>
      </c>
      <c r="BP382" s="64">
        <f>IFERROR(1/J382*(Y382/H382),"0")</f>
        <v>1.098901098901099E-2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34</v>
      </c>
      <c r="Y383" s="742">
        <f>IFERROR(IF(X383="",0,CEILING((X383/$H383),1)*$H383),"")</f>
        <v>35.699999999999996</v>
      </c>
      <c r="Z383" s="36">
        <f>IFERROR(IF(Y383=0,"",ROUNDUP(Y383/H383,0)*0.00651),"")</f>
        <v>9.1139999999999999E-2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38.400000000000006</v>
      </c>
      <c r="BN383" s="64">
        <f>IFERROR(Y383*I383/H383,"0")</f>
        <v>40.32</v>
      </c>
      <c r="BO383" s="64">
        <f>IFERROR(1/J383*(X383/H383),"0")</f>
        <v>7.3260073260073263E-2</v>
      </c>
      <c r="BP383" s="64">
        <f>IFERROR(1/J383*(Y383/H383),"0")</f>
        <v>7.6923076923076927E-2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14.509803921568627</v>
      </c>
      <c r="Y384" s="743">
        <f>IFERROR(Y380/H380,"0")+IFERROR(Y381/H381,"0")+IFERROR(Y382/H382,"0")+IFERROR(Y383/H383,"0")</f>
        <v>16</v>
      </c>
      <c r="Z384" s="743">
        <f>IFERROR(IF(Z380="",0,Z380),"0")+IFERROR(IF(Z381="",0,Z381),"0")+IFERROR(IF(Z382="",0,Z382),"0")+IFERROR(IF(Z383="",0,Z383),"0")</f>
        <v>0.10416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37</v>
      </c>
      <c r="Y385" s="743">
        <f>IFERROR(SUM(Y380:Y383),"0")</f>
        <v>40.799999999999997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1000</v>
      </c>
      <c r="Y406" s="742">
        <f t="shared" ref="Y406:Y415" si="77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1032</v>
      </c>
      <c r="BN406" s="64">
        <f t="shared" ref="BN406:BN415" si="79">IFERROR(Y406*I406/H406,"0")</f>
        <v>1037.1600000000001</v>
      </c>
      <c r="BO406" s="64">
        <f t="shared" ref="BO406:BO415" si="80">IFERROR(1/J406*(X406/H406),"0")</f>
        <v>1.3888888888888888</v>
      </c>
      <c r="BP406" s="64">
        <f t="shared" ref="BP406:BP415" si="81">IFERROR(1/J406*(Y406/H406),"0")</f>
        <v>1.3958333333333333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1212</v>
      </c>
      <c r="Y412" s="742">
        <f t="shared" si="77"/>
        <v>1215</v>
      </c>
      <c r="Z412" s="36">
        <f>IFERROR(IF(Y412=0,"",ROUNDUP(Y412/H412,0)*0.02175),"")</f>
        <v>1.7617499999999999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1250.7840000000001</v>
      </c>
      <c r="BN412" s="64">
        <f t="shared" si="79"/>
        <v>1253.8800000000001</v>
      </c>
      <c r="BO412" s="64">
        <f t="shared" si="80"/>
        <v>1.6833333333333331</v>
      </c>
      <c r="BP412" s="64">
        <f t="shared" si="81"/>
        <v>1.6875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147.46666666666667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148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3.2189999999999999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2212</v>
      </c>
      <c r="Y417" s="743">
        <f>IFERROR(SUM(Y406:Y415),"0")</f>
        <v>2220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1435</v>
      </c>
      <c r="Y419" s="742">
        <f>IFERROR(IF(X419="",0,CEILING((X419/$H419),1)*$H419),"")</f>
        <v>1440</v>
      </c>
      <c r="Z419" s="36">
        <f>IFERROR(IF(Y419=0,"",ROUNDUP(Y419/H419,0)*0.02175),"")</f>
        <v>2.0880000000000001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1480.9199999999998</v>
      </c>
      <c r="BN419" s="64">
        <f>IFERROR(Y419*I419/H419,"0")</f>
        <v>1486.0800000000002</v>
      </c>
      <c r="BO419" s="64">
        <f>IFERROR(1/J419*(X419/H419),"0")</f>
        <v>1.9930555555555556</v>
      </c>
      <c r="BP419" s="64">
        <f>IFERROR(1/J419*(Y419/H419),"0")</f>
        <v>2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95.666666666666671</v>
      </c>
      <c r="Y421" s="743">
        <f>IFERROR(Y419/H419,"0")+IFERROR(Y420/H420,"0")</f>
        <v>96</v>
      </c>
      <c r="Z421" s="743">
        <f>IFERROR(IF(Z419="",0,Z419),"0")+IFERROR(IF(Z420="",0,Z420),"0")</f>
        <v>2.0880000000000001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1435</v>
      </c>
      <c r="Y422" s="743">
        <f>IFERROR(SUM(Y419:Y420),"0")</f>
        <v>1440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1696</v>
      </c>
      <c r="Y450" s="742">
        <f>IFERROR(IF(X450="",0,CEILING((X450/$H450),1)*$H450),"")</f>
        <v>1701</v>
      </c>
      <c r="Z450" s="36">
        <f>IFERROR(IF(Y450=0,"",ROUNDUP(Y450/H450,0)*0.01898),"")</f>
        <v>3.5872199999999999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1793.8026666666667</v>
      </c>
      <c r="BN450" s="64">
        <f>IFERROR(Y450*I450/H450,"0")</f>
        <v>1799.0909999999999</v>
      </c>
      <c r="BO450" s="64">
        <f>IFERROR(1/J450*(X450/H450),"0")</f>
        <v>2.9444444444444446</v>
      </c>
      <c r="BP450" s="64">
        <f>IFERROR(1/J450*(Y450/H450),"0")</f>
        <v>2.953125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188.44444444444446</v>
      </c>
      <c r="Y455" s="743">
        <f>IFERROR(Y450/H450,"0")+IFERROR(Y451/H451,"0")+IFERROR(Y452/H452,"0")+IFERROR(Y453/H453,"0")+IFERROR(Y454/H454,"0")</f>
        <v>189</v>
      </c>
      <c r="Z455" s="743">
        <f>IFERROR(IF(Z450="",0,Z450),"0")+IFERROR(IF(Z451="",0,Z451),"0")+IFERROR(IF(Z452="",0,Z452),"0")+IFERROR(IF(Z453="",0,Z453),"0")+IFERROR(IF(Z454="",0,Z454),"0")</f>
        <v>3.5872199999999999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1696</v>
      </c>
      <c r="Y456" s="743">
        <f>IFERROR(SUM(Y450:Y454),"0")</f>
        <v>1701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17</v>
      </c>
      <c r="Y464" s="742">
        <f t="shared" ref="Y464:Y479" si="87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17.661111111111111</v>
      </c>
      <c r="BN464" s="64">
        <f t="shared" ref="BN464:BN479" si="89">IFERROR(Y464*I464/H464,"0")</f>
        <v>22.44</v>
      </c>
      <c r="BO464" s="64">
        <f t="shared" ref="BO464:BO479" si="90">IFERROR(1/J464*(X464/H464),"0")</f>
        <v>2.3849607182940515E-2</v>
      </c>
      <c r="BP464" s="64">
        <f t="shared" ref="BP464:BP479" si="91">IFERROR(1/J464*(Y464/H464),"0")</f>
        <v>3.0303030303030304E-2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3.1481481481481479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4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3.6080000000000001E-2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17</v>
      </c>
      <c r="Y481" s="743">
        <f>IFERROR(SUM(Y464:Y479),"0")</f>
        <v>21.6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104</v>
      </c>
      <c r="Y522" s="742">
        <f t="shared" ref="Y522:Y537" si="93">IFERROR(IF(X522="",0,CEILING((X522/$H522),1)*$H522),"")</f>
        <v>105.60000000000001</v>
      </c>
      <c r="Z522" s="36">
        <f t="shared" ref="Z522:Z527" si="94">IFERROR(IF(Y522=0,"",ROUNDUP(Y522/H522,0)*0.01196),"")</f>
        <v>0.2392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111.09090909090908</v>
      </c>
      <c r="BN522" s="64">
        <f t="shared" ref="BN522:BN537" si="96">IFERROR(Y522*I522/H522,"0")</f>
        <v>112.80000000000001</v>
      </c>
      <c r="BO522" s="64">
        <f t="shared" ref="BO522:BO537" si="97">IFERROR(1/J522*(X522/H522),"0")</f>
        <v>0.18939393939393939</v>
      </c>
      <c r="BP522" s="64">
        <f t="shared" ref="BP522:BP537" si="98">IFERROR(1/J522*(Y522/H522),"0")</f>
        <v>0.19230769230769232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1304</v>
      </c>
      <c r="Y525" s="742">
        <f t="shared" si="93"/>
        <v>1304.1600000000001</v>
      </c>
      <c r="Z525" s="36">
        <f t="shared" si="94"/>
        <v>2.9541200000000001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1392.9090909090908</v>
      </c>
      <c r="BN525" s="64">
        <f t="shared" si="96"/>
        <v>1393.08</v>
      </c>
      <c r="BO525" s="64">
        <f t="shared" si="97"/>
        <v>2.3747086247086249</v>
      </c>
      <c r="BP525" s="64">
        <f t="shared" si="98"/>
        <v>2.375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1734</v>
      </c>
      <c r="Y527" s="742">
        <f t="shared" si="93"/>
        <v>1737.1200000000001</v>
      </c>
      <c r="Z527" s="36">
        <f t="shared" si="94"/>
        <v>3.9348399999999999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1852.2272727272727</v>
      </c>
      <c r="BN527" s="64">
        <f t="shared" si="96"/>
        <v>1855.5599999999997</v>
      </c>
      <c r="BO527" s="64">
        <f t="shared" si="97"/>
        <v>3.15777972027972</v>
      </c>
      <c r="BP527" s="64">
        <f t="shared" si="98"/>
        <v>3.1634615384615388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595.07575757575751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596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7.1281599999999994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3142</v>
      </c>
      <c r="Y539" s="743">
        <f>IFERROR(SUM(Y522:Y537),"0")</f>
        <v>3146.88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1500</v>
      </c>
      <c r="Y541" s="742">
        <f>IFERROR(IF(X541="",0,CEILING((X541/$H541),1)*$H541),"")</f>
        <v>1504.8000000000002</v>
      </c>
      <c r="Z541" s="36">
        <f>IFERROR(IF(Y541=0,"",ROUNDUP(Y541/H541,0)*0.01196),"")</f>
        <v>3.4085999999999999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1602.2727272727273</v>
      </c>
      <c r="BN541" s="64">
        <f>IFERROR(Y541*I541/H541,"0")</f>
        <v>1607.3999999999999</v>
      </c>
      <c r="BO541" s="64">
        <f>IFERROR(1/J541*(X541/H541),"0")</f>
        <v>2.7316433566433567</v>
      </c>
      <c r="BP541" s="64">
        <f>IFERROR(1/J541*(Y541/H541),"0")</f>
        <v>2.7403846153846154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300</v>
      </c>
      <c r="Y543" s="742">
        <f>IFERROR(IF(X543="",0,CEILING((X543/$H543),1)*$H543),"")</f>
        <v>302.39999999999998</v>
      </c>
      <c r="Z543" s="36">
        <f>IFERROR(IF(Y543=0,"",ROUNDUP(Y543/H543,0)*0.00902),"")</f>
        <v>0.56825999999999999</v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433.125</v>
      </c>
      <c r="BN543" s="64">
        <f>IFERROR(Y543*I543/H543,"0")</f>
        <v>436.58999999999992</v>
      </c>
      <c r="BO543" s="64">
        <f>IFERROR(1/J543*(X543/H543),"0")</f>
        <v>0.47348484848484851</v>
      </c>
      <c r="BP543" s="64">
        <f>IFERROR(1/J543*(Y543/H543),"0")</f>
        <v>0.47727272727272729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346.59090909090907</v>
      </c>
      <c r="Y545" s="743">
        <f>IFERROR(Y541/H541,"0")+IFERROR(Y542/H542,"0")+IFERROR(Y543/H543,"0")+IFERROR(Y544/H544,"0")</f>
        <v>348</v>
      </c>
      <c r="Z545" s="743">
        <f>IFERROR(IF(Z541="",0,Z541),"0")+IFERROR(IF(Z542="",0,Z542),"0")+IFERROR(IF(Z543="",0,Z543),"0")+IFERROR(IF(Z544="",0,Z544),"0")</f>
        <v>3.9768599999999998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1800</v>
      </c>
      <c r="Y546" s="743">
        <f>IFERROR(SUM(Y541:Y544),"0")</f>
        <v>1807.2000000000003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1000</v>
      </c>
      <c r="Y550" s="742">
        <f t="shared" si="99"/>
        <v>1003.2</v>
      </c>
      <c r="Z550" s="36">
        <f>IFERROR(IF(Y550=0,"",ROUNDUP(Y550/H550,0)*0.01196),"")</f>
        <v>2.2724000000000002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1068.1818181818182</v>
      </c>
      <c r="BN550" s="64">
        <f t="shared" si="101"/>
        <v>1071.5999999999999</v>
      </c>
      <c r="BO550" s="64">
        <f t="shared" si="102"/>
        <v>1.821095571095571</v>
      </c>
      <c r="BP550" s="64">
        <f t="shared" si="103"/>
        <v>1.8269230769230771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189.39393939393938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2.2724000000000002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1000</v>
      </c>
      <c r="Y561" s="743">
        <f>IFERROR(SUM(Y548:Y559),"0")</f>
        <v>1003.2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17001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17144.5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18081.154496558913</v>
      </c>
      <c r="Y643" s="743">
        <f>IFERROR(SUM(BN22:BN639),"0")</f>
        <v>18233.674999999999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30</v>
      </c>
      <c r="Y644" s="38">
        <f>ROUNDUP(SUM(BP22:BP639),0)</f>
        <v>30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18831.154496558913</v>
      </c>
      <c r="Y645" s="743">
        <f>GrossWeightTotalR+PalletQtyTotalR*25</f>
        <v>18983.674999999999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2695.4504791786235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2720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34.822989999999997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529.60000000000014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139.20000000000002</v>
      </c>
      <c r="E652" s="46">
        <f>IFERROR(Y92*1,"0")+IFERROR(Y93*1,"0")+IFERROR(Y94*1,"0")+IFERROR(Y98*1,"0")+IFERROR(Y99*1,"0")+IFERROR(Y100*1,"0")+IFERROR(Y101*1,"0")+IFERROR(Y102*1,"0")+IFERROR(Y103*1,"0")+IFERROR(Y104*1,"0")</f>
        <v>1145.0999999999999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1821.9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363.29999999999995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1174.8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19.2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610.20000000000005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3660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1701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22.92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5957.28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1 000,00"/>
        <filter val="1 036,00"/>
        <filter val="1 212,00"/>
        <filter val="1 221,00"/>
        <filter val="1 304,00"/>
        <filter val="1 435,00"/>
        <filter val="1 500,00"/>
        <filter val="1 696,00"/>
        <filter val="1 734,00"/>
        <filter val="1 800,00"/>
        <filter val="1,00"/>
        <filter val="1,67"/>
        <filter val="10,00"/>
        <filter val="104,00"/>
        <filter val="109,00"/>
        <filter val="128,00"/>
        <filter val="13,00"/>
        <filter val="131,48"/>
        <filter val="134,81"/>
        <filter val="135,00"/>
        <filter val="137,00"/>
        <filter val="14,00"/>
        <filter val="14,51"/>
        <filter val="14,95"/>
        <filter val="142,00"/>
        <filter val="147,47"/>
        <filter val="147,86"/>
        <filter val="15,00"/>
        <filter val="167,00"/>
        <filter val="17 001,00"/>
        <filter val="17,00"/>
        <filter val="18 081,15"/>
        <filter val="18 831,15"/>
        <filter val="185,00"/>
        <filter val="188,44"/>
        <filter val="189,39"/>
        <filter val="19,00"/>
        <filter val="191,85"/>
        <filter val="2 212,00"/>
        <filter val="2 695,45"/>
        <filter val="2,04"/>
        <filter val="2,50"/>
        <filter val="22,00"/>
        <filter val="220,00"/>
        <filter val="225,00"/>
        <filter val="226,59"/>
        <filter val="256,00"/>
        <filter val="3 142,00"/>
        <filter val="3,00"/>
        <filter val="3,15"/>
        <filter val="30"/>
        <filter val="300,00"/>
        <filter val="327,00"/>
        <filter val="336,00"/>
        <filter val="34,00"/>
        <filter val="346,59"/>
        <filter val="35,00"/>
        <filter val="356,00"/>
        <filter val="37,00"/>
        <filter val="38,00"/>
        <filter val="4,00"/>
        <filter val="45,00"/>
        <filter val="469,00"/>
        <filter val="47,93"/>
        <filter val="5,00"/>
        <filter val="500,00"/>
        <filter val="508,00"/>
        <filter val="518,00"/>
        <filter val="53,00"/>
        <filter val="545,00"/>
        <filter val="556,00"/>
        <filter val="56,30"/>
        <filter val="564,00"/>
        <filter val="588,00"/>
        <filter val="592,00"/>
        <filter val="595,08"/>
        <filter val="6,00"/>
        <filter val="60,75"/>
        <filter val="61,00"/>
        <filter val="65,00"/>
        <filter val="67,00"/>
        <filter val="69,00"/>
        <filter val="7,22"/>
        <filter val="7,92"/>
        <filter val="72,31"/>
        <filter val="8,21"/>
        <filter val="9,00"/>
        <filter val="93,00"/>
        <filter val="94,00"/>
        <filter val="95,67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