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5F0587-5973-4A06-9B37-4DF4EE75A1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X331" i="1"/>
  <c r="BO330" i="1"/>
  <c r="BM330" i="1"/>
  <c r="Z330" i="1"/>
  <c r="Y330" i="1"/>
  <c r="BO329" i="1"/>
  <c r="BM329" i="1"/>
  <c r="Z329" i="1"/>
  <c r="Y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Z331" i="1" s="1"/>
  <c r="Y310" i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X296" i="1"/>
  <c r="BO295" i="1"/>
  <c r="BM295" i="1"/>
  <c r="Z295" i="1"/>
  <c r="Z296" i="1" s="1"/>
  <c r="Y295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Z280" i="1" s="1"/>
  <c r="Y279" i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O267" i="1"/>
  <c r="BM267" i="1"/>
  <c r="Z267" i="1"/>
  <c r="Y267" i="1"/>
  <c r="P267" i="1"/>
  <c r="X263" i="1"/>
  <c r="X262" i="1"/>
  <c r="BO261" i="1"/>
  <c r="BM261" i="1"/>
  <c r="Z261" i="1"/>
  <c r="Z262" i="1" s="1"/>
  <c r="Y261" i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X209" i="1"/>
  <c r="X208" i="1"/>
  <c r="BO207" i="1"/>
  <c r="BM207" i="1"/>
  <c r="Z207" i="1"/>
  <c r="Y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0" i="1"/>
  <c r="X199" i="1"/>
  <c r="BO198" i="1"/>
  <c r="BM198" i="1"/>
  <c r="Z198" i="1"/>
  <c r="Z199" i="1" s="1"/>
  <c r="Y198" i="1"/>
  <c r="P198" i="1"/>
  <c r="X195" i="1"/>
  <c r="X194" i="1"/>
  <c r="BO193" i="1"/>
  <c r="BM193" i="1"/>
  <c r="Z193" i="1"/>
  <c r="Z194" i="1" s="1"/>
  <c r="Y193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Z190" i="1" s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Z182" i="1" s="1"/>
  <c r="Y180" i="1"/>
  <c r="P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Z174" i="1"/>
  <c r="Y174" i="1"/>
  <c r="BP174" i="1" s="1"/>
  <c r="BO173" i="1"/>
  <c r="BM173" i="1"/>
  <c r="Z173" i="1"/>
  <c r="Y173" i="1"/>
  <c r="Y178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BP157" i="1" s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BP140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BP128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O112" i="1"/>
  <c r="BM112" i="1"/>
  <c r="Z112" i="1"/>
  <c r="Y112" i="1"/>
  <c r="P112" i="1"/>
  <c r="BO111" i="1"/>
  <c r="BM111" i="1"/>
  <c r="Z111" i="1"/>
  <c r="Y111" i="1"/>
  <c r="BP111" i="1" s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P102" i="1"/>
  <c r="BO101" i="1"/>
  <c r="BM101" i="1"/>
  <c r="Z101" i="1"/>
  <c r="Y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X92" i="1"/>
  <c r="X91" i="1"/>
  <c r="BO90" i="1"/>
  <c r="BM90" i="1"/>
  <c r="Z90" i="1"/>
  <c r="Z91" i="1" s="1"/>
  <c r="Y90" i="1"/>
  <c r="Y92" i="1" s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BP79" i="1" s="1"/>
  <c r="BO78" i="1"/>
  <c r="BM78" i="1"/>
  <c r="Z78" i="1"/>
  <c r="Y78" i="1"/>
  <c r="BP78" i="1" s="1"/>
  <c r="P78" i="1"/>
  <c r="BO77" i="1"/>
  <c r="BM77" i="1"/>
  <c r="Z77" i="1"/>
  <c r="Y77" i="1"/>
  <c r="BP77" i="1" s="1"/>
  <c r="BO76" i="1"/>
  <c r="BM76" i="1"/>
  <c r="Z76" i="1"/>
  <c r="Y76" i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Z54" i="1" s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2" i="1" s="1"/>
  <c r="X35" i="1"/>
  <c r="X34" i="1"/>
  <c r="BO33" i="1"/>
  <c r="BM33" i="1"/>
  <c r="Z33" i="1"/>
  <c r="Y33" i="1"/>
  <c r="BP33" i="1" s="1"/>
  <c r="BO32" i="1"/>
  <c r="BM32" i="1"/>
  <c r="Z32" i="1"/>
  <c r="Y32" i="1"/>
  <c r="BP32" i="1" s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Z34" i="1" s="1"/>
  <c r="Y28" i="1"/>
  <c r="Y35" i="1" s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340" i="1" l="1"/>
  <c r="BN50" i="1"/>
  <c r="BN52" i="1"/>
  <c r="Z71" i="1"/>
  <c r="Z80" i="1"/>
  <c r="BN74" i="1"/>
  <c r="BN75" i="1"/>
  <c r="Y80" i="1"/>
  <c r="BN78" i="1"/>
  <c r="BN79" i="1"/>
  <c r="Y86" i="1"/>
  <c r="BN90" i="1"/>
  <c r="BP90" i="1"/>
  <c r="Y91" i="1"/>
  <c r="Z97" i="1"/>
  <c r="BN95" i="1"/>
  <c r="Y98" i="1"/>
  <c r="Y108" i="1"/>
  <c r="Z115" i="1"/>
  <c r="BN111" i="1"/>
  <c r="Y115" i="1"/>
  <c r="BN113" i="1"/>
  <c r="BN114" i="1"/>
  <c r="Y124" i="1"/>
  <c r="Z130" i="1"/>
  <c r="BN128" i="1"/>
  <c r="Z136" i="1"/>
  <c r="Z142" i="1"/>
  <c r="BN140" i="1"/>
  <c r="Y159" i="1"/>
  <c r="Z215" i="1"/>
  <c r="BN212" i="1"/>
  <c r="BN214" i="1"/>
  <c r="Z225" i="1"/>
  <c r="BN230" i="1"/>
  <c r="BN232" i="1"/>
  <c r="X339" i="1"/>
  <c r="X341" i="1" s="1"/>
  <c r="X342" i="1"/>
  <c r="BN28" i="1"/>
  <c r="BP28" i="1"/>
  <c r="BN29" i="1"/>
  <c r="BN30" i="1"/>
  <c r="BN31" i="1"/>
  <c r="BN32" i="1"/>
  <c r="BN33" i="1"/>
  <c r="Y34" i="1"/>
  <c r="Y55" i="1"/>
  <c r="BN46" i="1"/>
  <c r="BN48" i="1"/>
  <c r="Y200" i="1"/>
  <c r="Y199" i="1"/>
  <c r="BP198" i="1"/>
  <c r="BN198" i="1"/>
  <c r="Y263" i="1"/>
  <c r="Y262" i="1"/>
  <c r="BP261" i="1"/>
  <c r="BN261" i="1"/>
  <c r="Y285" i="1"/>
  <c r="Y284" i="1"/>
  <c r="BP283" i="1"/>
  <c r="BN283" i="1"/>
  <c r="Y332" i="1"/>
  <c r="Y331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P329" i="1"/>
  <c r="BN329" i="1"/>
  <c r="BP330" i="1"/>
  <c r="BN330" i="1"/>
  <c r="Y71" i="1"/>
  <c r="BN70" i="1"/>
  <c r="Y81" i="1"/>
  <c r="Z86" i="1"/>
  <c r="BN84" i="1"/>
  <c r="BP84" i="1"/>
  <c r="Y87" i="1"/>
  <c r="Y97" i="1"/>
  <c r="Z107" i="1"/>
  <c r="BN101" i="1"/>
  <c r="BP101" i="1"/>
  <c r="Y107" i="1"/>
  <c r="BN104" i="1"/>
  <c r="BN106" i="1"/>
  <c r="Y116" i="1"/>
  <c r="Z124" i="1"/>
  <c r="BN119" i="1"/>
  <c r="BP119" i="1"/>
  <c r="BN121" i="1"/>
  <c r="BN123" i="1"/>
  <c r="Y131" i="1"/>
  <c r="Y136" i="1"/>
  <c r="BN135" i="1"/>
  <c r="Y143" i="1"/>
  <c r="BN146" i="1"/>
  <c r="BP146" i="1"/>
  <c r="Y147" i="1"/>
  <c r="BN151" i="1"/>
  <c r="BP151" i="1"/>
  <c r="Y152" i="1"/>
  <c r="Z158" i="1"/>
  <c r="BN156" i="1"/>
  <c r="BP156" i="1"/>
  <c r="Z177" i="1"/>
  <c r="Y182" i="1"/>
  <c r="BN181" i="1"/>
  <c r="BP187" i="1"/>
  <c r="BN187" i="1"/>
  <c r="Y195" i="1"/>
  <c r="Y194" i="1"/>
  <c r="BP193" i="1"/>
  <c r="BN193" i="1"/>
  <c r="Y209" i="1"/>
  <c r="BP204" i="1"/>
  <c r="BN204" i="1"/>
  <c r="BP206" i="1"/>
  <c r="BN206" i="1"/>
  <c r="BP207" i="1"/>
  <c r="BN207" i="1"/>
  <c r="Y225" i="1"/>
  <c r="BP219" i="1"/>
  <c r="BN219" i="1"/>
  <c r="BP221" i="1"/>
  <c r="BN221" i="1"/>
  <c r="BP223" i="1"/>
  <c r="BN223" i="1"/>
  <c r="Y226" i="1"/>
  <c r="Y239" i="1"/>
  <c r="Y238" i="1"/>
  <c r="BP237" i="1"/>
  <c r="BN237" i="1"/>
  <c r="BP267" i="1"/>
  <c r="BN267" i="1"/>
  <c r="Y281" i="1"/>
  <c r="Y280" i="1"/>
  <c r="BP279" i="1"/>
  <c r="BN279" i="1"/>
  <c r="Y297" i="1"/>
  <c r="Y296" i="1"/>
  <c r="BP295" i="1"/>
  <c r="BN295" i="1"/>
  <c r="Z208" i="1"/>
  <c r="Y216" i="1"/>
  <c r="Z269" i="1"/>
  <c r="F9" i="1"/>
  <c r="J9" i="1"/>
  <c r="F10" i="1"/>
  <c r="BN22" i="1"/>
  <c r="BP22" i="1"/>
  <c r="Y23" i="1"/>
  <c r="X338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P76" i="1"/>
  <c r="BN77" i="1"/>
  <c r="BN85" i="1"/>
  <c r="BP85" i="1"/>
  <c r="BN96" i="1"/>
  <c r="BP96" i="1"/>
  <c r="BN102" i="1"/>
  <c r="BP102" i="1"/>
  <c r="BN103" i="1"/>
  <c r="BN105" i="1"/>
  <c r="BN112" i="1"/>
  <c r="BP112" i="1"/>
  <c r="BN120" i="1"/>
  <c r="BN122" i="1"/>
  <c r="Y125" i="1"/>
  <c r="BN129" i="1"/>
  <c r="Y130" i="1"/>
  <c r="BN134" i="1"/>
  <c r="BP134" i="1"/>
  <c r="Y137" i="1"/>
  <c r="BN141" i="1"/>
  <c r="Y142" i="1"/>
  <c r="BN157" i="1"/>
  <c r="Y158" i="1"/>
  <c r="BN162" i="1"/>
  <c r="BP162" i="1"/>
  <c r="Y163" i="1"/>
  <c r="BN173" i="1"/>
  <c r="BP173" i="1"/>
  <c r="BN174" i="1"/>
  <c r="BN176" i="1"/>
  <c r="Y177" i="1"/>
  <c r="BN180" i="1"/>
  <c r="BP180" i="1"/>
  <c r="Y183" i="1"/>
  <c r="Y190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Y338" i="1" l="1"/>
  <c r="Z343" i="1"/>
  <c r="A351" i="1"/>
  <c r="Y340" i="1"/>
  <c r="Y342" i="1"/>
  <c r="Y339" i="1"/>
  <c r="Y341" i="1" s="1"/>
  <c r="B351" i="1" l="1"/>
  <c r="C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<sst xmlns="http://schemas.openxmlformats.org/spreadsheetml/2006/main" count="1704" uniqueCount="556">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</sst>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45719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0.41666666666666669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14</v>
      </c>
      <c r="Y28" s="353">
        <f t="shared" ref="Y28:Y33" si="0">IFERROR(IF(X28="","",X28),"")</f>
        <v>14</v>
      </c>
      <c r="Z28" s="36">
        <f t="shared" ref="Z28:Z33" si="1">IFERROR(IF(X28="","",X28*0.00941),"")</f>
        <v>0.13174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26.905200000000001</v>
      </c>
      <c r="BN28" s="67">
        <f t="shared" ref="BN28:BN33" si="3">IFERROR(Y28*I28,"0")</f>
        <v>26.905200000000001</v>
      </c>
      <c r="BO28" s="67">
        <f t="shared" ref="BO28:BO33" si="4">IFERROR(X28/J28,"0")</f>
        <v>0.1</v>
      </c>
      <c r="BP28" s="67">
        <f t="shared" ref="BP28:BP33" si="5">IFERROR(Y28/J28,"0")</f>
        <v>0.1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14</v>
      </c>
      <c r="Y29" s="353">
        <f t="shared" si="0"/>
        <v>14</v>
      </c>
      <c r="Z29" s="36">
        <f t="shared" si="1"/>
        <v>0.13174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26.905200000000001</v>
      </c>
      <c r="BN29" s="67">
        <f t="shared" si="3"/>
        <v>26.905200000000001</v>
      </c>
      <c r="BO29" s="67">
        <f t="shared" si="4"/>
        <v>0.1</v>
      </c>
      <c r="BP29" s="67">
        <f t="shared" si="5"/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14</v>
      </c>
      <c r="Y30" s="353">
        <f t="shared" si="0"/>
        <v>14</v>
      </c>
      <c r="Z30" s="36">
        <f t="shared" si="1"/>
        <v>0.13174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26.905200000000001</v>
      </c>
      <c r="BN30" s="67">
        <f t="shared" si="3"/>
        <v>26.905200000000001</v>
      </c>
      <c r="BO30" s="67">
        <f t="shared" si="4"/>
        <v>0.1</v>
      </c>
      <c r="BP30" s="67">
        <f t="shared" si="5"/>
        <v>0.1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hidden="1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0</v>
      </c>
      <c r="Y33" s="353">
        <f t="shared" si="0"/>
        <v>0</v>
      </c>
      <c r="Z33" s="36">
        <f t="shared" si="1"/>
        <v>0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0</v>
      </c>
      <c r="BN33" s="67">
        <f t="shared" si="3"/>
        <v>0</v>
      </c>
      <c r="BO33" s="67">
        <f t="shared" si="4"/>
        <v>0</v>
      </c>
      <c r="BP33" s="67">
        <f t="shared" si="5"/>
        <v>0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42</v>
      </c>
      <c r="Y34" s="354">
        <f>IFERROR(SUM(Y28:Y33),"0")</f>
        <v>42</v>
      </c>
      <c r="Z34" s="354">
        <f>IFERROR(IF(Z28="",0,Z28),"0")+IFERROR(IF(Z29="",0,Z29),"0")+IFERROR(IF(Z30="",0,Z30),"0")+IFERROR(IF(Z31="",0,Z31),"0")+IFERROR(IF(Z32="",0,Z32),"0")+IFERROR(IF(Z33="",0,Z33),"0")</f>
        <v>0.39522000000000002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63</v>
      </c>
      <c r="Y35" s="354">
        <f>IFERROR(SUMPRODUCT(Y28:Y33*H28:H33),"0")</f>
        <v>63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36</v>
      </c>
      <c r="Y38" s="353">
        <f>IFERROR(IF(X38="","",X38),"")</f>
        <v>36</v>
      </c>
      <c r="Z38" s="36">
        <f>IFERROR(IF(X38="","",X38*0.0155),"")</f>
        <v>0.55800000000000005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211.32</v>
      </c>
      <c r="BN38" s="67">
        <f>IFERROR(Y38*I38,"0")</f>
        <v>211.32</v>
      </c>
      <c r="BO38" s="67">
        <f>IFERROR(X38/J38,"0")</f>
        <v>0.42857142857142855</v>
      </c>
      <c r="BP38" s="67">
        <f>IFERROR(Y38/J38,"0")</f>
        <v>0.42857142857142855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24</v>
      </c>
      <c r="Y39" s="353">
        <f>IFERROR(IF(X39="","",X39),"")</f>
        <v>24</v>
      </c>
      <c r="Z39" s="36">
        <f>IFERROR(IF(X39="","",X39*0.0155),"")</f>
        <v>0.372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140.88</v>
      </c>
      <c r="BN39" s="67">
        <f>IFERROR(Y39*I39,"0")</f>
        <v>140.88</v>
      </c>
      <c r="BO39" s="67">
        <f>IFERROR(X39/J39,"0")</f>
        <v>0.2857142857142857</v>
      </c>
      <c r="BP39" s="67">
        <f>IFERROR(Y39/J39,"0")</f>
        <v>0.2857142857142857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36</v>
      </c>
      <c r="Y40" s="353">
        <f>IFERROR(IF(X40="","",X40),"")</f>
        <v>36</v>
      </c>
      <c r="Z40" s="36">
        <f>IFERROR(IF(X40="","",X40*0.0155),"")</f>
        <v>0.55800000000000005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211.32</v>
      </c>
      <c r="BN40" s="67">
        <f>IFERROR(Y40*I40,"0")</f>
        <v>211.32</v>
      </c>
      <c r="BO40" s="67">
        <f>IFERROR(X40/J40,"0")</f>
        <v>0.42857142857142855</v>
      </c>
      <c r="BP40" s="67">
        <f>IFERROR(Y40/J40,"0")</f>
        <v>0.42857142857142855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96</v>
      </c>
      <c r="Y41" s="354">
        <f>IFERROR(SUM(Y38:Y40),"0")</f>
        <v>96</v>
      </c>
      <c r="Z41" s="354">
        <f>IFERROR(IF(Z38="",0,Z38),"0")+IFERROR(IF(Z39="",0,Z39),"0")+IFERROR(IF(Z40="",0,Z40),"0")</f>
        <v>1.488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537.6</v>
      </c>
      <c r="Y42" s="354">
        <f>IFERROR(SUMPRODUCT(Y38:Y40*H38:H40),"0")</f>
        <v>537.6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hidden="1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12</v>
      </c>
      <c r="Y53" s="353">
        <f t="shared" si="6"/>
        <v>12</v>
      </c>
      <c r="Z53" s="36">
        <f t="shared" si="7"/>
        <v>0.186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87.6</v>
      </c>
      <c r="BN53" s="67">
        <f t="shared" si="9"/>
        <v>87.6</v>
      </c>
      <c r="BO53" s="67">
        <f t="shared" si="10"/>
        <v>0.14285714285714285</v>
      </c>
      <c r="BP53" s="67">
        <f t="shared" si="11"/>
        <v>0.14285714285714285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12</v>
      </c>
      <c r="Y54" s="354">
        <f>IFERROR(SUM(Y45:Y53),"0")</f>
        <v>12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0.186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84</v>
      </c>
      <c r="Y55" s="354">
        <f>IFERROR(SUMPRODUCT(Y45:Y53*H45:H53),"0")</f>
        <v>84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72</v>
      </c>
      <c r="Y85" s="353">
        <f>IFERROR(IF(X85="","",X85),"")</f>
        <v>72</v>
      </c>
      <c r="Z85" s="36">
        <f>IFERROR(IF(X85="","",X85*0.00866),"")</f>
        <v>0.62351999999999996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375.35039999999998</v>
      </c>
      <c r="BN85" s="67">
        <f>IFERROR(Y85*I85,"0")</f>
        <v>375.35039999999998</v>
      </c>
      <c r="BO85" s="67">
        <f>IFERROR(X85/J85,"0")</f>
        <v>0.5</v>
      </c>
      <c r="BP85" s="67">
        <f>IFERROR(Y85/J85,"0")</f>
        <v>0.5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72</v>
      </c>
      <c r="Y86" s="354">
        <f>IFERROR(SUM(Y84:Y85),"0")</f>
        <v>72</v>
      </c>
      <c r="Z86" s="354">
        <f>IFERROR(IF(Z84="",0,Z84),"0")+IFERROR(IF(Z85="",0,Z85),"0")</f>
        <v>0.62351999999999996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360</v>
      </c>
      <c r="Y87" s="354">
        <f>IFERROR(SUMPRODUCT(Y84:Y85*H84:H85),"0")</f>
        <v>360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14</v>
      </c>
      <c r="Y95" s="353">
        <f>IFERROR(IF(X95="","",X95),"")</f>
        <v>14</v>
      </c>
      <c r="Z95" s="36">
        <f>IFERROR(IF(X95="","",X95*0.01788),"")</f>
        <v>0.25031999999999999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60.250400000000006</v>
      </c>
      <c r="BN95" s="67">
        <f>IFERROR(Y95*I95,"0")</f>
        <v>60.250400000000006</v>
      </c>
      <c r="BO95" s="67">
        <f>IFERROR(X95/J95,"0")</f>
        <v>0.2</v>
      </c>
      <c r="BP95" s="67">
        <f>IFERROR(Y95/J95,"0")</f>
        <v>0.2</v>
      </c>
    </row>
    <row r="96" spans="1:68" ht="27" hidden="1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14</v>
      </c>
      <c r="Y97" s="354">
        <f>IFERROR(SUM(Y95:Y96),"0")</f>
        <v>14</v>
      </c>
      <c r="Z97" s="354">
        <f>IFERROR(IF(Z95="",0,Z95),"0")+IFERROR(IF(Z96="",0,Z96),"0")</f>
        <v>0.25031999999999999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50.4</v>
      </c>
      <c r="Y98" s="354">
        <f>IFERROR(SUMPRODUCT(Y95:Y96*H95:H96),"0")</f>
        <v>50.4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ref="Y101:Y106" si="17">IFERROR(IF(X101="","",X101),"")</f>
        <v>14</v>
      </c>
      <c r="Z101" s="36">
        <f t="shared" ref="Z101:Z106" si="18">IFERROR(IF(X101="","",X101*0.01788),"")</f>
        <v>0.25031999999999999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60.250400000000006</v>
      </c>
      <c r="BN101" s="67">
        <f t="shared" ref="BN101:BN106" si="20">IFERROR(Y101*I101,"0")</f>
        <v>60.250400000000006</v>
      </c>
      <c r="BO101" s="67">
        <f t="shared" ref="BO101:BO106" si="21">IFERROR(X101/J101,"0")</f>
        <v>0.2</v>
      </c>
      <c r="BP101" s="67">
        <f t="shared" ref="BP101:BP106" si="22">IFERROR(Y101/J101,"0")</f>
        <v>0.2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28</v>
      </c>
      <c r="Y102" s="353">
        <f t="shared" si="17"/>
        <v>28</v>
      </c>
      <c r="Z102" s="36">
        <f t="shared" si="18"/>
        <v>0.50063999999999997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120.50080000000001</v>
      </c>
      <c r="BN102" s="67">
        <f t="shared" si="20"/>
        <v>120.50080000000001</v>
      </c>
      <c r="BO102" s="67">
        <f t="shared" si="21"/>
        <v>0.4</v>
      </c>
      <c r="BP102" s="67">
        <f t="shared" si="22"/>
        <v>0.4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28</v>
      </c>
      <c r="Y103" s="353">
        <f t="shared" si="17"/>
        <v>28</v>
      </c>
      <c r="Z103" s="36">
        <f t="shared" si="18"/>
        <v>0.50063999999999997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120.50080000000001</v>
      </c>
      <c r="BN103" s="67">
        <f t="shared" si="20"/>
        <v>120.50080000000001</v>
      </c>
      <c r="BO103" s="67">
        <f t="shared" si="21"/>
        <v>0.4</v>
      </c>
      <c r="BP103" s="67">
        <f t="shared" si="22"/>
        <v>0.4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42</v>
      </c>
      <c r="Y104" s="353">
        <f t="shared" si="17"/>
        <v>42</v>
      </c>
      <c r="Z104" s="36">
        <f t="shared" si="18"/>
        <v>0.75095999999999996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180.75120000000001</v>
      </c>
      <c r="BN104" s="67">
        <f t="shared" si="20"/>
        <v>180.75120000000001</v>
      </c>
      <c r="BO104" s="67">
        <f t="shared" si="21"/>
        <v>0.6</v>
      </c>
      <c r="BP104" s="67">
        <f t="shared" si="22"/>
        <v>0.6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112</v>
      </c>
      <c r="Y107" s="354">
        <f>IFERROR(SUM(Y101:Y106),"0")</f>
        <v>112</v>
      </c>
      <c r="Z107" s="354">
        <f>IFERROR(IF(Z101="",0,Z101),"0")+IFERROR(IF(Z102="",0,Z102),"0")+IFERROR(IF(Z103="",0,Z103),"0")+IFERROR(IF(Z104="",0,Z104),"0")+IFERROR(IF(Z105="",0,Z105),"0")+IFERROR(IF(Z106="",0,Z106),"0")</f>
        <v>2.0025599999999999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403.20000000000005</v>
      </c>
      <c r="Y108" s="354">
        <f>IFERROR(SUMPRODUCT(Y101:Y106*H101:H106),"0")</f>
        <v>403.20000000000005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14</v>
      </c>
      <c r="Y111" s="353">
        <f>IFERROR(IF(X111="","",X111),"")</f>
        <v>14</v>
      </c>
      <c r="Z111" s="36">
        <f>IFERROR(IF(X111="","",X111*0.00936),"")</f>
        <v>0.13103999999999999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34.876800000000003</v>
      </c>
      <c r="BN111" s="67">
        <f>IFERROR(Y111*I111,"0")</f>
        <v>34.876800000000003</v>
      </c>
      <c r="BO111" s="67">
        <f>IFERROR(X111/J111,"0")</f>
        <v>0.1111111111111111</v>
      </c>
      <c r="BP111" s="67">
        <f>IFERROR(Y111/J111,"0")</f>
        <v>0.1111111111111111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56</v>
      </c>
      <c r="Y112" s="353">
        <f>IFERROR(IF(X112="","",X112),"")</f>
        <v>56</v>
      </c>
      <c r="Z112" s="36">
        <f>IFERROR(IF(X112="","",X112*0.01788),"")</f>
        <v>1.0012799999999999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237.66399999999999</v>
      </c>
      <c r="BN112" s="67">
        <f>IFERROR(Y112*I112,"0")</f>
        <v>237.66399999999999</v>
      </c>
      <c r="BO112" s="67">
        <f>IFERROR(X112/J112,"0")</f>
        <v>0.8</v>
      </c>
      <c r="BP112" s="67">
        <f>IFERROR(Y112/J112,"0")</f>
        <v>0.8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12</v>
      </c>
      <c r="Y113" s="353">
        <f>IFERROR(IF(X113="","",X113),"")</f>
        <v>12</v>
      </c>
      <c r="Z113" s="36">
        <f>IFERROR(IF(X113="","",X113*0.0155),"")</f>
        <v>0.186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41.567999999999998</v>
      </c>
      <c r="BN113" s="67">
        <f>IFERROR(Y113*I113,"0")</f>
        <v>41.567999999999998</v>
      </c>
      <c r="BO113" s="67">
        <f>IFERROR(X113/J113,"0")</f>
        <v>0.14285714285714285</v>
      </c>
      <c r="BP113" s="67">
        <f>IFERROR(Y113/J113,"0")</f>
        <v>0.14285714285714285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82</v>
      </c>
      <c r="Y115" s="354">
        <f>IFERROR(SUM(Y111:Y114),"0")</f>
        <v>82</v>
      </c>
      <c r="Z115" s="354">
        <f>IFERROR(IF(Z111="",0,Z111),"0")+IFERROR(IF(Z112="",0,Z112),"0")+IFERROR(IF(Z113="",0,Z113),"0")+IFERROR(IF(Z114="",0,Z114),"0")</f>
        <v>1.3183199999999999</v>
      </c>
      <c r="AA115" s="355"/>
      <c r="AB115" s="355"/>
      <c r="AC115" s="355"/>
    </row>
    <row r="116" spans="1:68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268.8</v>
      </c>
      <c r="Y116" s="354">
        <f>IFERROR(SUMPRODUCT(Y111:Y114*H111:H114),"0")</f>
        <v>268.8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12</v>
      </c>
      <c r="Y121" s="353">
        <f>IFERROR(IF(X121="","",X121),"")</f>
        <v>12</v>
      </c>
      <c r="Z121" s="36">
        <f>IFERROR(IF(X121="","",X121*0.0155),"")</f>
        <v>0.186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87.6</v>
      </c>
      <c r="BN121" s="67">
        <f>IFERROR(Y121*I121,"0")</f>
        <v>87.6</v>
      </c>
      <c r="BO121" s="67">
        <f>IFERROR(X121/J121,"0")</f>
        <v>0.14285714285714285</v>
      </c>
      <c r="BP121" s="67">
        <f>IFERROR(Y121/J121,"0")</f>
        <v>0.14285714285714285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12</v>
      </c>
      <c r="Y122" s="353">
        <f>IFERROR(IF(X122="","",X122),"")</f>
        <v>12</v>
      </c>
      <c r="Z122" s="36">
        <f>IFERROR(IF(X122="","",X122*0.0155),"")</f>
        <v>0.186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80.635199999999998</v>
      </c>
      <c r="BN122" s="67">
        <f>IFERROR(Y122*I122,"0")</f>
        <v>80.635199999999998</v>
      </c>
      <c r="BO122" s="67">
        <f>IFERROR(X122/J122,"0")</f>
        <v>0.14285714285714285</v>
      </c>
      <c r="BP122" s="67">
        <f>IFERROR(Y122/J122,"0")</f>
        <v>0.14285714285714285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36</v>
      </c>
      <c r="Y123" s="353">
        <f>IFERROR(IF(X123="","",X123),"")</f>
        <v>36</v>
      </c>
      <c r="Z123" s="36">
        <f>IFERROR(IF(X123="","",X123*0.0155),"")</f>
        <v>0.55800000000000005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262.8</v>
      </c>
      <c r="BN123" s="67">
        <f>IFERROR(Y123*I123,"0")</f>
        <v>262.8</v>
      </c>
      <c r="BO123" s="67">
        <f>IFERROR(X123/J123,"0")</f>
        <v>0.42857142857142855</v>
      </c>
      <c r="BP123" s="67">
        <f>IFERROR(Y123/J123,"0")</f>
        <v>0.42857142857142855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60</v>
      </c>
      <c r="Y124" s="354">
        <f>IFERROR(SUM(Y119:Y123),"0")</f>
        <v>60</v>
      </c>
      <c r="Z124" s="354">
        <f>IFERROR(IF(Z119="",0,Z119),"0")+IFERROR(IF(Z120="",0,Z120),"0")+IFERROR(IF(Z121="",0,Z121),"0")+IFERROR(IF(Z122="",0,Z122),"0")+IFERROR(IF(Z123="",0,Z123),"0")</f>
        <v>0.93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412.8</v>
      </c>
      <c r="Y125" s="354">
        <f>IFERROR(SUMPRODUCT(Y119:Y123*H119:H123),"0")</f>
        <v>412.8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28</v>
      </c>
      <c r="Y128" s="353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28</v>
      </c>
      <c r="Y129" s="35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56</v>
      </c>
      <c r="Y130" s="354">
        <f>IFERROR(SUM(Y128:Y129),"0")</f>
        <v>56</v>
      </c>
      <c r="Z130" s="354">
        <f>IFERROR(IF(Z128="",0,Z128),"0")+IFERROR(IF(Z129="",0,Z129),"0")</f>
        <v>1.0012799999999999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168</v>
      </c>
      <c r="Y131" s="354">
        <f>IFERROR(SUMPRODUCT(Y128:Y129*H128:H129),"0")</f>
        <v>168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28</v>
      </c>
      <c r="Y135" s="353">
        <f>IFERROR(IF(X135="","",X135),"")</f>
        <v>28</v>
      </c>
      <c r="Z135" s="36">
        <f>IFERROR(IF(X135="","",X135*0.01788),"")</f>
        <v>0.50063999999999997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103.70079999999999</v>
      </c>
      <c r="BN135" s="67">
        <f>IFERROR(Y135*I135,"0")</f>
        <v>103.70079999999999</v>
      </c>
      <c r="BO135" s="67">
        <f>IFERROR(X135/J135,"0")</f>
        <v>0.4</v>
      </c>
      <c r="BP135" s="67">
        <f>IFERROR(Y135/J135,"0")</f>
        <v>0.4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42</v>
      </c>
      <c r="Y136" s="354">
        <f>IFERROR(SUM(Y134:Y135),"0")</f>
        <v>42</v>
      </c>
      <c r="Z136" s="354">
        <f>IFERROR(IF(Z134="",0,Z134),"0")+IFERROR(IF(Z135="",0,Z135),"0")</f>
        <v>0.75095999999999996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126</v>
      </c>
      <c r="Y137" s="354">
        <f>IFERROR(SUMPRODUCT(Y134:Y135*H134:H135),"0")</f>
        <v>126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28</v>
      </c>
      <c r="Y140" s="353">
        <f>IFERROR(IF(X140="","",X140),"")</f>
        <v>28</v>
      </c>
      <c r="Z140" s="36">
        <f>IFERROR(IF(X140="","",X140*0.01788),"")</f>
        <v>0.50063999999999997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91.839999999999989</v>
      </c>
      <c r="BN140" s="67">
        <f>IFERROR(Y140*I140,"0")</f>
        <v>91.839999999999989</v>
      </c>
      <c r="BO140" s="67">
        <f>IFERROR(X140/J140,"0")</f>
        <v>0.4</v>
      </c>
      <c r="BP140" s="67">
        <f>IFERROR(Y140/J140,"0")</f>
        <v>0.4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14</v>
      </c>
      <c r="Y141" s="353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45.919999999999995</v>
      </c>
      <c r="BN141" s="67">
        <f>IFERROR(Y141*I141,"0")</f>
        <v>45.919999999999995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42</v>
      </c>
      <c r="Y142" s="354">
        <f>IFERROR(SUM(Y140:Y141),"0")</f>
        <v>42</v>
      </c>
      <c r="Z142" s="354">
        <f>IFERROR(IF(Z140="",0,Z140),"0")+IFERROR(IF(Z141="",0,Z141),"0")</f>
        <v>0.75095999999999996</v>
      </c>
      <c r="AA142" s="355"/>
      <c r="AB142" s="355"/>
      <c r="AC142" s="355"/>
    </row>
    <row r="143" spans="1:68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126</v>
      </c>
      <c r="Y143" s="354">
        <f>IFERROR(SUMPRODUCT(Y140:Y141*H140:H141),"0")</f>
        <v>126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108</v>
      </c>
      <c r="Y175" s="353">
        <f>IFERROR(IF(X175="","",X175),"")</f>
        <v>108</v>
      </c>
      <c r="Z175" s="36">
        <f>IFERROR(IF(X175="","",X175*0.00866),"")</f>
        <v>0.93527999999999989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563.02559999999994</v>
      </c>
      <c r="BN175" s="67">
        <f>IFERROR(Y175*I175,"0")</f>
        <v>563.02559999999994</v>
      </c>
      <c r="BO175" s="67">
        <f>IFERROR(X175/J175,"0")</f>
        <v>0.75</v>
      </c>
      <c r="BP175" s="67">
        <f>IFERROR(Y175/J175,"0")</f>
        <v>0.75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108</v>
      </c>
      <c r="Y177" s="354">
        <f>IFERROR(SUM(Y173:Y176),"0")</f>
        <v>108</v>
      </c>
      <c r="Z177" s="354">
        <f>IFERROR(IF(Z173="",0,Z173),"0")+IFERROR(IF(Z174="",0,Z174),"0")+IFERROR(IF(Z175="",0,Z175),"0")+IFERROR(IF(Z176="",0,Z176),"0")</f>
        <v>0.93527999999999989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540</v>
      </c>
      <c r="Y178" s="354">
        <f>IFERROR(SUMPRODUCT(Y173:Y176*H173:H176),"0")</f>
        <v>540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hidden="1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0</v>
      </c>
      <c r="Y187" s="353">
        <f>IFERROR(IF(X187="","",X187),"")</f>
        <v>0</v>
      </c>
      <c r="Z187" s="36">
        <f>IFERROR(IF(X187="","",X187*0.01788),"")</f>
        <v>0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42</v>
      </c>
      <c r="Y188" s="353">
        <f>IFERROR(IF(X188="","",X188),"")</f>
        <v>42</v>
      </c>
      <c r="Z188" s="36">
        <f>IFERROR(IF(X188="","",X188*0.01788),"")</f>
        <v>0.75095999999999996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142.29599999999999</v>
      </c>
      <c r="BN188" s="67">
        <f>IFERROR(Y188*I188,"0")</f>
        <v>142.29599999999999</v>
      </c>
      <c r="BO188" s="67">
        <f>IFERROR(X188/J188,"0")</f>
        <v>0.6</v>
      </c>
      <c r="BP188" s="67">
        <f>IFERROR(Y188/J188,"0")</f>
        <v>0.6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28</v>
      </c>
      <c r="Y189" s="353">
        <f>IFERROR(IF(X189="","",X189),"")</f>
        <v>28</v>
      </c>
      <c r="Z189" s="36">
        <f>IFERROR(IF(X189="","",X189*0.01788),"")</f>
        <v>0.50063999999999997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104.608</v>
      </c>
      <c r="BN189" s="67">
        <f>IFERROR(Y189*I189,"0")</f>
        <v>104.608</v>
      </c>
      <c r="BO189" s="67">
        <f>IFERROR(X189/J189,"0")</f>
        <v>0.4</v>
      </c>
      <c r="BP189" s="67">
        <f>IFERROR(Y189/J189,"0")</f>
        <v>0.4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70</v>
      </c>
      <c r="Y190" s="354">
        <f>IFERROR(SUM(Y187:Y189),"0")</f>
        <v>70</v>
      </c>
      <c r="Z190" s="354">
        <f>IFERROR(IF(Z187="",0,Z187),"0")+IFERROR(IF(Z188="",0,Z188),"0")+IFERROR(IF(Z189="",0,Z189),"0")</f>
        <v>1.2515999999999998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210</v>
      </c>
      <c r="Y191" s="354">
        <f>IFERROR(SUMPRODUCT(Y187:Y189*H187:H189),"0")</f>
        <v>210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hidden="1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12</v>
      </c>
      <c r="Y232" s="353">
        <f>IFERROR(IF(X232="","",X232),"")</f>
        <v>12</v>
      </c>
      <c r="Z232" s="36">
        <f>IFERROR(IF(X232="","",X232*0.0155),"")</f>
        <v>0.186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89.64</v>
      </c>
      <c r="BN232" s="67">
        <f>IFERROR(Y232*I232,"0")</f>
        <v>89.64</v>
      </c>
      <c r="BO232" s="67">
        <f>IFERROR(X232/J232,"0")</f>
        <v>0.14285714285714285</v>
      </c>
      <c r="BP232" s="67">
        <f>IFERROR(Y232/J232,"0")</f>
        <v>0.14285714285714285</v>
      </c>
    </row>
    <row r="233" spans="1:68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12</v>
      </c>
      <c r="Y233" s="354">
        <f>IFERROR(SUM(Y229:Y232),"0")</f>
        <v>12</v>
      </c>
      <c r="Z233" s="354">
        <f>IFERROR(IF(Z229="",0,Z229),"0")+IFERROR(IF(Z230="",0,Z230),"0")+IFERROR(IF(Z231="",0,Z231),"0")+IFERROR(IF(Z232="",0,Z232),"0")</f>
        <v>0.186</v>
      </c>
      <c r="AA233" s="355"/>
      <c r="AB233" s="355"/>
      <c r="AC233" s="355"/>
    </row>
    <row r="234" spans="1:68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86.4</v>
      </c>
      <c r="Y234" s="354">
        <f>IFERROR(SUMPRODUCT(Y229:Y232*H229:H232),"0")</f>
        <v>86.4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hidden="1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hidden="1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idden="1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hidden="1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36</v>
      </c>
      <c r="Y295" s="353">
        <f>IFERROR(IF(X295="","",X295),"")</f>
        <v>36</v>
      </c>
      <c r="Z295" s="36">
        <f>IFERROR(IF(X295="","",X295*0.00502),"")</f>
        <v>0.18071999999999999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68.94</v>
      </c>
      <c r="BN295" s="67">
        <f>IFERROR(Y295*I295,"0")</f>
        <v>68.94</v>
      </c>
      <c r="BO295" s="67">
        <f>IFERROR(X295/J295,"0")</f>
        <v>0.15384615384615385</v>
      </c>
      <c r="BP295" s="67">
        <f>IFERROR(Y295/J295,"0")</f>
        <v>0.15384615384615385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36</v>
      </c>
      <c r="Y296" s="354">
        <f>IFERROR(SUM(Y295:Y295),"0")</f>
        <v>36</v>
      </c>
      <c r="Z296" s="354">
        <f>IFERROR(IF(Z295="",0,Z295),"0")</f>
        <v>0.18071999999999999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64.8</v>
      </c>
      <c r="Y297" s="354">
        <f>IFERROR(SUMPRODUCT(Y295:Y295*H295:H295),"0")</f>
        <v>64.8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12</v>
      </c>
      <c r="Y299" s="353">
        <f>IFERROR(IF(X299="","",X299),"")</f>
        <v>12</v>
      </c>
      <c r="Z299" s="36">
        <f>IFERROR(IF(X299="","",X299*0.0155),"")</f>
        <v>0.186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75.12</v>
      </c>
      <c r="BN299" s="67">
        <f>IFERROR(Y299*I299,"0")</f>
        <v>75.12</v>
      </c>
      <c r="BO299" s="67">
        <f>IFERROR(X299/J299,"0")</f>
        <v>0.14285714285714285</v>
      </c>
      <c r="BP299" s="67">
        <f>IFERROR(Y299/J299,"0")</f>
        <v>0.14285714285714285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12</v>
      </c>
      <c r="Y301" s="354">
        <f>IFERROR(SUM(Y299:Y300),"0")</f>
        <v>12</v>
      </c>
      <c r="Z301" s="354">
        <f>IFERROR(IF(Z299="",0,Z299),"0")+IFERROR(IF(Z300="",0,Z300),"0")</f>
        <v>0.186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72</v>
      </c>
      <c r="Y302" s="354">
        <f>IFERROR(SUMPRODUCT(Y299:Y300*H299:H300),"0")</f>
        <v>72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14</v>
      </c>
      <c r="Y304" s="353">
        <f>IFERROR(IF(X304="","",X304),"")</f>
        <v>14</v>
      </c>
      <c r="Z304" s="36">
        <f>IFERROR(IF(X304="","",X304*0.00936),"")</f>
        <v>0.13103999999999999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40.468400000000003</v>
      </c>
      <c r="BN304" s="67">
        <f>IFERROR(Y304*I304,"0")</f>
        <v>40.468400000000003</v>
      </c>
      <c r="BO304" s="67">
        <f>IFERROR(X304/J304,"0")</f>
        <v>0.1111111111111111</v>
      </c>
      <c r="BP304" s="67">
        <f>IFERROR(Y304/J304,"0")</f>
        <v>0.1111111111111111</v>
      </c>
    </row>
    <row r="305" spans="1:68" ht="27" hidden="1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14</v>
      </c>
      <c r="Y307" s="354">
        <f>IFERROR(SUM(Y304:Y306),"0")</f>
        <v>14</v>
      </c>
      <c r="Z307" s="354">
        <f>IFERROR(IF(Z304="",0,Z304),"0")+IFERROR(IF(Z305="",0,Z305),"0")+IFERROR(IF(Z306="",0,Z306),"0")</f>
        <v>0.13103999999999999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37.800000000000004</v>
      </c>
      <c r="Y308" s="354">
        <f>IFERROR(SUMPRODUCT(Y304:Y306*H304:H306),"0")</f>
        <v>37.800000000000004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hidden="1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28</v>
      </c>
      <c r="Y315" s="353">
        <f t="shared" si="29"/>
        <v>28</v>
      </c>
      <c r="Z315" s="36">
        <f t="shared" si="34"/>
        <v>0.26207999999999998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89.376000000000005</v>
      </c>
      <c r="BN315" s="67">
        <f t="shared" si="31"/>
        <v>89.376000000000005</v>
      </c>
      <c r="BO315" s="67">
        <f t="shared" si="32"/>
        <v>0.22222222222222221</v>
      </c>
      <c r="BP315" s="67">
        <f t="shared" si="33"/>
        <v>0.22222222222222221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28</v>
      </c>
      <c r="Y317" s="353">
        <f t="shared" si="29"/>
        <v>28</v>
      </c>
      <c r="Z317" s="36">
        <f t="shared" si="34"/>
        <v>0.26207999999999998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108.976</v>
      </c>
      <c r="BN317" s="67">
        <f t="shared" si="31"/>
        <v>108.976</v>
      </c>
      <c r="BO317" s="67">
        <f t="shared" si="32"/>
        <v>0.22222222222222221</v>
      </c>
      <c r="BP317" s="67">
        <f t="shared" si="33"/>
        <v>0.22222222222222221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68</v>
      </c>
      <c r="Y331" s="354">
        <f>IFERROR(SUM(Y310:Y330),"0")</f>
        <v>68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0.7101599999999999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253.60000000000002</v>
      </c>
      <c r="Y332" s="354">
        <f>IFERROR(SUMPRODUCT(Y310:Y330*H310:H330),"0")</f>
        <v>253.60000000000002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3956.8000000000006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3956.8000000000006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4359.2888000000003</v>
      </c>
      <c r="Y339" s="354">
        <f>IFERROR(SUM(BN22:BN335),"0")</f>
        <v>4359.2888000000003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11</v>
      </c>
      <c r="Y340" s="38">
        <f>ROUNDUP(SUM(BP22:BP335),0)</f>
        <v>11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4634.2888000000003</v>
      </c>
      <c r="Y341" s="354">
        <f>GrossWeightTotalR+PalletQtyTotalR*25</f>
        <v>4634.2888000000003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978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978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13.778579999999998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63</v>
      </c>
      <c r="D348" s="46">
        <f>IFERROR(X38*H38,"0")+IFERROR(X39*H39,"0")+IFERROR(X40*H40,"0")</f>
        <v>537.6</v>
      </c>
      <c r="E348" s="46">
        <f>IFERROR(X45*H45,"0")+IFERROR(X46*H46,"0")+IFERROR(X47*H47,"0")+IFERROR(X48*H48,"0")+IFERROR(X49*H49,"0")+IFERROR(X50*H50,"0")+IFERROR(X51*H51,"0")+IFERROR(X52*H52,"0")+IFERROR(X53*H53,"0")</f>
        <v>84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360</v>
      </c>
      <c r="H348" s="46">
        <f>IFERROR(X90*H90,"0")</f>
        <v>50.4</v>
      </c>
      <c r="I348" s="46">
        <f>IFERROR(X95*H95,"0")+IFERROR(X96*H96,"0")</f>
        <v>50.4</v>
      </c>
      <c r="J348" s="46">
        <f>IFERROR(X101*H101,"0")+IFERROR(X102*H102,"0")+IFERROR(X103*H103,"0")+IFERROR(X104*H104,"0")+IFERROR(X105*H105,"0")+IFERROR(X106*H106,"0")</f>
        <v>403.20000000000005</v>
      </c>
      <c r="K348" s="46">
        <f>IFERROR(X111*H111,"0")+IFERROR(X112*H112,"0")+IFERROR(X113*H113,"0")+IFERROR(X114*H114,"0")</f>
        <v>268.8</v>
      </c>
      <c r="L348" s="46">
        <f>IFERROR(X119*H119,"0")+IFERROR(X120*H120,"0")+IFERROR(X121*H121,"0")+IFERROR(X122*H122,"0")+IFERROR(X123*H123,"0")</f>
        <v>412.8</v>
      </c>
      <c r="M348" s="46">
        <f>IFERROR(X128*H128,"0")+IFERROR(X129*H129,"0")</f>
        <v>168</v>
      </c>
      <c r="N348" s="345"/>
      <c r="O348" s="46">
        <f>IFERROR(X134*H134,"0")+IFERROR(X135*H135,"0")</f>
        <v>126</v>
      </c>
      <c r="P348" s="46">
        <f>IFERROR(X140*H140,"0")+IFERROR(X141*H141,"0")</f>
        <v>126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540</v>
      </c>
      <c r="W348" s="46">
        <f>IFERROR(X187*H187,"0")+IFERROR(X188*H188,"0")+IFERROR(X189*H189,"0")+IFERROR(X193*H193,"0")</f>
        <v>210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86.4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428.20000000000005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2020.8</v>
      </c>
      <c r="B351" s="60">
        <f>SUMPRODUCT(--(BB:BB="ПГП"),--(W:W="кор"),H:H,Y:Y)+SUMPRODUCT(--(BB:BB="ПГП"),--(W:W="кг"),Y:Y)</f>
        <v>1936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8,00"/>
        <filter val="11"/>
        <filter val="112,00"/>
        <filter val="12,00"/>
        <filter val="126,00"/>
        <filter val="14,00"/>
        <filter val="168,00"/>
        <filter val="210,00"/>
        <filter val="24,00"/>
        <filter val="253,60"/>
        <filter val="268,80"/>
        <filter val="28,00"/>
        <filter val="3 956,80"/>
        <filter val="36,00"/>
        <filter val="360,00"/>
        <filter val="37,80"/>
        <filter val="4 359,29"/>
        <filter val="4 634,29"/>
        <filter val="403,20"/>
        <filter val="412,80"/>
        <filter val="42,00"/>
        <filter val="50,40"/>
        <filter val="537,60"/>
        <filter val="540,00"/>
        <filter val="56,00"/>
        <filter val="60,00"/>
        <filter val="63,00"/>
        <filter val="64,80"/>
        <filter val="68,00"/>
        <filter val="70,00"/>
        <filter val="72,00"/>
        <filter val="82,00"/>
        <filter val="84,00"/>
        <filter val="86,40"/>
        <filter val="96,00"/>
        <filter val="978,0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