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8D212B-4B62-4B33-82DB-9A55C91E7C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X460" i="1"/>
  <c r="X459" i="1"/>
  <c r="BO458" i="1"/>
  <c r="BM458" i="1"/>
  <c r="Y458" i="1"/>
  <c r="Y460" i="1" s="1"/>
  <c r="X456" i="1"/>
  <c r="X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BP441" i="1" s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Y22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N110" i="1"/>
  <c r="BM110" i="1"/>
  <c r="Z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4" i="1" s="1"/>
  <c r="BM22" i="1"/>
  <c r="Y22" i="1"/>
  <c r="B652" i="1" s="1"/>
  <c r="P22" i="1"/>
  <c r="H10" i="1"/>
  <c r="A9" i="1"/>
  <c r="A10" i="1" s="1"/>
  <c r="D7" i="1"/>
  <c r="Q6" i="1"/>
  <c r="P2" i="1"/>
  <c r="BP349" i="1" l="1"/>
  <c r="BN349" i="1"/>
  <c r="BP361" i="1"/>
  <c r="BN361" i="1"/>
  <c r="Z361" i="1"/>
  <c r="BP376" i="1"/>
  <c r="BN376" i="1"/>
  <c r="Z376" i="1"/>
  <c r="BP415" i="1"/>
  <c r="BN415" i="1"/>
  <c r="Z415" i="1"/>
  <c r="BP445" i="1"/>
  <c r="BN445" i="1"/>
  <c r="Z445" i="1"/>
  <c r="BP451" i="1"/>
  <c r="BN451" i="1"/>
  <c r="Z451" i="1"/>
  <c r="BP475" i="1"/>
  <c r="BN475" i="1"/>
  <c r="Z475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5" i="1"/>
  <c r="BN25" i="1"/>
  <c r="X642" i="1"/>
  <c r="Z93" i="1"/>
  <c r="Y106" i="1"/>
  <c r="F652" i="1"/>
  <c r="Z130" i="1"/>
  <c r="BN130" i="1"/>
  <c r="Z151" i="1"/>
  <c r="BN151" i="1"/>
  <c r="Y154" i="1"/>
  <c r="H652" i="1"/>
  <c r="Y167" i="1"/>
  <c r="Z176" i="1"/>
  <c r="Z177" i="1" s="1"/>
  <c r="BN176" i="1"/>
  <c r="BP176" i="1"/>
  <c r="Z180" i="1"/>
  <c r="BN180" i="1"/>
  <c r="Z193" i="1"/>
  <c r="BN193" i="1"/>
  <c r="Z207" i="1"/>
  <c r="BN207" i="1"/>
  <c r="Z217" i="1"/>
  <c r="BN217" i="1"/>
  <c r="Z237" i="1"/>
  <c r="BN237" i="1"/>
  <c r="Z250" i="1"/>
  <c r="BN250" i="1"/>
  <c r="Z267" i="1"/>
  <c r="BN267" i="1"/>
  <c r="Z290" i="1"/>
  <c r="BN290" i="1"/>
  <c r="Z322" i="1"/>
  <c r="BN322" i="1"/>
  <c r="Z349" i="1"/>
  <c r="Y377" i="1"/>
  <c r="BP375" i="1"/>
  <c r="BN375" i="1"/>
  <c r="Z375" i="1"/>
  <c r="BP407" i="1"/>
  <c r="BN407" i="1"/>
  <c r="Z407" i="1"/>
  <c r="BP435" i="1"/>
  <c r="BN435" i="1"/>
  <c r="Z435" i="1"/>
  <c r="BP450" i="1"/>
  <c r="BN450" i="1"/>
  <c r="Z450" i="1"/>
  <c r="BP474" i="1"/>
  <c r="BN474" i="1"/>
  <c r="Z47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BP556" i="1"/>
  <c r="BN556" i="1"/>
  <c r="Z556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Y501" i="1"/>
  <c r="X643" i="1"/>
  <c r="X645" i="1" s="1"/>
  <c r="Z23" i="1"/>
  <c r="BN23" i="1"/>
  <c r="Z29" i="1"/>
  <c r="Z30" i="1" s="1"/>
  <c r="BN29" i="1"/>
  <c r="BP29" i="1"/>
  <c r="Y30" i="1"/>
  <c r="Z35" i="1"/>
  <c r="BN35" i="1"/>
  <c r="Y42" i="1"/>
  <c r="Z39" i="1"/>
  <c r="BN39" i="1"/>
  <c r="Z50" i="1"/>
  <c r="BN50" i="1"/>
  <c r="Y57" i="1"/>
  <c r="Z54" i="1"/>
  <c r="BN54" i="1"/>
  <c r="Z60" i="1"/>
  <c r="BN60" i="1"/>
  <c r="BP60" i="1"/>
  <c r="Y65" i="1"/>
  <c r="Z68" i="1"/>
  <c r="BN68" i="1"/>
  <c r="Z72" i="1"/>
  <c r="BN72" i="1"/>
  <c r="Z78" i="1"/>
  <c r="BN78" i="1"/>
  <c r="Z86" i="1"/>
  <c r="BN86" i="1"/>
  <c r="Z99" i="1"/>
  <c r="BN99" i="1"/>
  <c r="Z102" i="1"/>
  <c r="BN102" i="1"/>
  <c r="BP112" i="1"/>
  <c r="BN112" i="1"/>
  <c r="Y133" i="1"/>
  <c r="BP124" i="1"/>
  <c r="BN124" i="1"/>
  <c r="Z124" i="1"/>
  <c r="BP128" i="1"/>
  <c r="BN128" i="1"/>
  <c r="Z128" i="1"/>
  <c r="BP147" i="1"/>
  <c r="BN147" i="1"/>
  <c r="Z147" i="1"/>
  <c r="BP170" i="1"/>
  <c r="BN170" i="1"/>
  <c r="Z170" i="1"/>
  <c r="BP186" i="1"/>
  <c r="BN186" i="1"/>
  <c r="Z186" i="1"/>
  <c r="BP205" i="1"/>
  <c r="BN205" i="1"/>
  <c r="Z205" i="1"/>
  <c r="BP215" i="1"/>
  <c r="BN215" i="1"/>
  <c r="Z215" i="1"/>
  <c r="BP223" i="1"/>
  <c r="BN223" i="1"/>
  <c r="Z223" i="1"/>
  <c r="BP235" i="1"/>
  <c r="BN235" i="1"/>
  <c r="Z235" i="1"/>
  <c r="BP248" i="1"/>
  <c r="BN248" i="1"/>
  <c r="Z248" i="1"/>
  <c r="M652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59" i="1"/>
  <c r="BN359" i="1"/>
  <c r="Z359" i="1"/>
  <c r="BP369" i="1"/>
  <c r="BN369" i="1"/>
  <c r="Z369" i="1"/>
  <c r="Z45" i="1"/>
  <c r="BN45" i="1"/>
  <c r="Z52" i="1"/>
  <c r="BN52" i="1"/>
  <c r="Z56" i="1"/>
  <c r="BN56" i="1"/>
  <c r="Z62" i="1"/>
  <c r="BN62" i="1"/>
  <c r="Z70" i="1"/>
  <c r="BN70" i="1"/>
  <c r="Z76" i="1"/>
  <c r="BN76" i="1"/>
  <c r="BP76" i="1"/>
  <c r="Y83" i="1"/>
  <c r="Z80" i="1"/>
  <c r="BN80" i="1"/>
  <c r="BN93" i="1"/>
  <c r="Z112" i="1"/>
  <c r="BP127" i="1"/>
  <c r="BN127" i="1"/>
  <c r="Z127" i="1"/>
  <c r="BP136" i="1"/>
  <c r="BN136" i="1"/>
  <c r="Z136" i="1"/>
  <c r="BP162" i="1"/>
  <c r="BN162" i="1"/>
  <c r="Z162" i="1"/>
  <c r="Y189" i="1"/>
  <c r="BP182" i="1"/>
  <c r="BN182" i="1"/>
  <c r="Z182" i="1"/>
  <c r="Y199" i="1"/>
  <c r="BP197" i="1"/>
  <c r="BN197" i="1"/>
  <c r="Z197" i="1"/>
  <c r="BP209" i="1"/>
  <c r="BN209" i="1"/>
  <c r="Z209" i="1"/>
  <c r="BP219" i="1"/>
  <c r="BN219" i="1"/>
  <c r="Z219" i="1"/>
  <c r="BP228" i="1"/>
  <c r="BN228" i="1"/>
  <c r="Z228" i="1"/>
  <c r="BP239" i="1"/>
  <c r="BN239" i="1"/>
  <c r="Z239" i="1"/>
  <c r="BP252" i="1"/>
  <c r="BN252" i="1"/>
  <c r="Z252" i="1"/>
  <c r="BP269" i="1"/>
  <c r="BN269" i="1"/>
  <c r="Z269" i="1"/>
  <c r="BP292" i="1"/>
  <c r="BN292" i="1"/>
  <c r="Z292" i="1"/>
  <c r="BP327" i="1"/>
  <c r="BN327" i="1"/>
  <c r="Z327" i="1"/>
  <c r="BP351" i="1"/>
  <c r="BN351" i="1"/>
  <c r="Z351" i="1"/>
  <c r="BP365" i="1"/>
  <c r="BN365" i="1"/>
  <c r="Z365" i="1"/>
  <c r="BP382" i="1"/>
  <c r="BN382" i="1"/>
  <c r="Z382" i="1"/>
  <c r="BP477" i="1"/>
  <c r="BN477" i="1"/>
  <c r="Z477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121" i="1"/>
  <c r="Y153" i="1"/>
  <c r="Y188" i="1"/>
  <c r="J652" i="1"/>
  <c r="Y200" i="1"/>
  <c r="Y211" i="1"/>
  <c r="Y244" i="1"/>
  <c r="Q652" i="1"/>
  <c r="Y310" i="1"/>
  <c r="Y330" i="1"/>
  <c r="Z399" i="1"/>
  <c r="BN399" i="1"/>
  <c r="Z409" i="1"/>
  <c r="BN409" i="1"/>
  <c r="Z413" i="1"/>
  <c r="BN413" i="1"/>
  <c r="Z419" i="1"/>
  <c r="BN419" i="1"/>
  <c r="Z424" i="1"/>
  <c r="BN424" i="1"/>
  <c r="BP424" i="1"/>
  <c r="Z425" i="1"/>
  <c r="BN425" i="1"/>
  <c r="Y426" i="1"/>
  <c r="Y652" i="1"/>
  <c r="Z437" i="1"/>
  <c r="BN437" i="1"/>
  <c r="Z441" i="1"/>
  <c r="BN441" i="1"/>
  <c r="Y447" i="1"/>
  <c r="Y455" i="1"/>
  <c r="Z453" i="1"/>
  <c r="BN453" i="1"/>
  <c r="Z458" i="1"/>
  <c r="Z459" i="1" s="1"/>
  <c r="BN458" i="1"/>
  <c r="BP458" i="1"/>
  <c r="Y459" i="1"/>
  <c r="Z652" i="1"/>
  <c r="Z468" i="1"/>
  <c r="BN468" i="1"/>
  <c r="Z469" i="1"/>
  <c r="BN469" i="1"/>
  <c r="BP472" i="1"/>
  <c r="BN472" i="1"/>
  <c r="Z472" i="1"/>
  <c r="BP484" i="1"/>
  <c r="BN484" i="1"/>
  <c r="Z484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Y566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Y508" i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BN38" i="1"/>
  <c r="Z40" i="1"/>
  <c r="BN40" i="1"/>
  <c r="Y41" i="1"/>
  <c r="Z44" i="1"/>
  <c r="BN44" i="1"/>
  <c r="BP44" i="1"/>
  <c r="Y47" i="1"/>
  <c r="D652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BN181" i="1"/>
  <c r="BP181" i="1"/>
  <c r="Z183" i="1"/>
  <c r="BN183" i="1"/>
  <c r="Z185" i="1"/>
  <c r="BN185" i="1"/>
  <c r="Z187" i="1"/>
  <c r="BN187" i="1"/>
  <c r="Z192" i="1"/>
  <c r="BN192" i="1"/>
  <c r="BP192" i="1"/>
  <c r="Y195" i="1"/>
  <c r="Z198" i="1"/>
  <c r="BN198" i="1"/>
  <c r="BP198" i="1"/>
  <c r="Z202" i="1"/>
  <c r="BN202" i="1"/>
  <c r="BP202" i="1"/>
  <c r="Z204" i="1"/>
  <c r="BN204" i="1"/>
  <c r="Z206" i="1"/>
  <c r="BN206" i="1"/>
  <c r="BP208" i="1"/>
  <c r="BN208" i="1"/>
  <c r="Z208" i="1"/>
  <c r="Y225" i="1"/>
  <c r="BP216" i="1"/>
  <c r="BN216" i="1"/>
  <c r="Z216" i="1"/>
  <c r="BP220" i="1"/>
  <c r="BN220" i="1"/>
  <c r="Z220" i="1"/>
  <c r="Y231" i="1"/>
  <c r="Y232" i="1"/>
  <c r="BP227" i="1"/>
  <c r="BN227" i="1"/>
  <c r="Z227" i="1"/>
  <c r="H9" i="1"/>
  <c r="Y26" i="1"/>
  <c r="Y96" i="1"/>
  <c r="Y115" i="1"/>
  <c r="Y159" i="1"/>
  <c r="Y194" i="1"/>
  <c r="Y210" i="1"/>
  <c r="BP214" i="1"/>
  <c r="BN214" i="1"/>
  <c r="Z214" i="1"/>
  <c r="BP218" i="1"/>
  <c r="BN218" i="1"/>
  <c r="Z218" i="1"/>
  <c r="BP222" i="1"/>
  <c r="BN222" i="1"/>
  <c r="Z222" i="1"/>
  <c r="Z229" i="1"/>
  <c r="BN229" i="1"/>
  <c r="K652" i="1"/>
  <c r="Z236" i="1"/>
  <c r="BN236" i="1"/>
  <c r="BP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BN328" i="1"/>
  <c r="BP328" i="1"/>
  <c r="Y329" i="1"/>
  <c r="Z332" i="1"/>
  <c r="Z334" i="1" s="1"/>
  <c r="BN332" i="1"/>
  <c r="BP332" i="1"/>
  <c r="Y335" i="1"/>
  <c r="Y344" i="1"/>
  <c r="V652" i="1"/>
  <c r="Z348" i="1"/>
  <c r="BN348" i="1"/>
  <c r="Z350" i="1"/>
  <c r="BN350" i="1"/>
  <c r="Z352" i="1"/>
  <c r="BN352" i="1"/>
  <c r="Z354" i="1"/>
  <c r="BN354" i="1"/>
  <c r="Y355" i="1"/>
  <c r="Z358" i="1"/>
  <c r="Z362" i="1" s="1"/>
  <c r="BN358" i="1"/>
  <c r="BP358" i="1"/>
  <c r="Z360" i="1"/>
  <c r="BN360" i="1"/>
  <c r="Y371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Y257" i="1"/>
  <c r="Y274" i="1"/>
  <c r="Y279" i="1"/>
  <c r="Y286" i="1"/>
  <c r="Y295" i="1"/>
  <c r="Y315" i="1"/>
  <c r="Y356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Y422" i="1"/>
  <c r="Y431" i="1"/>
  <c r="Y442" i="1"/>
  <c r="Y448" i="1"/>
  <c r="Y456" i="1"/>
  <c r="Y481" i="1"/>
  <c r="Y485" i="1"/>
  <c r="Y502" i="1"/>
  <c r="BP506" i="1"/>
  <c r="BN506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B652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BN446" i="1"/>
  <c r="Z452" i="1"/>
  <c r="BN452" i="1"/>
  <c r="Z454" i="1"/>
  <c r="BN454" i="1"/>
  <c r="Z464" i="1"/>
  <c r="BN464" i="1"/>
  <c r="BP464" i="1"/>
  <c r="Z465" i="1"/>
  <c r="BN465" i="1"/>
  <c r="Z466" i="1"/>
  <c r="BN466" i="1"/>
  <c r="Z467" i="1"/>
  <c r="BN467" i="1"/>
  <c r="Z470" i="1"/>
  <c r="BN470" i="1"/>
  <c r="Z471" i="1"/>
  <c r="BN471" i="1"/>
  <c r="Z473" i="1"/>
  <c r="BN473" i="1"/>
  <c r="Z476" i="1"/>
  <c r="BN476" i="1"/>
  <c r="Z478" i="1"/>
  <c r="BN478" i="1"/>
  <c r="Z479" i="1"/>
  <c r="BN479" i="1"/>
  <c r="Y480" i="1"/>
  <c r="Z483" i="1"/>
  <c r="Z485" i="1" s="1"/>
  <c r="BN483" i="1"/>
  <c r="BP483" i="1"/>
  <c r="AA652" i="1"/>
  <c r="Y495" i="1"/>
  <c r="Z497" i="1"/>
  <c r="BN497" i="1"/>
  <c r="BP497" i="1"/>
  <c r="Z500" i="1"/>
  <c r="BN500" i="1"/>
  <c r="Z505" i="1"/>
  <c r="BN505" i="1"/>
  <c r="BP505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589" i="1" l="1"/>
  <c r="Z566" i="1"/>
  <c r="Z447" i="1"/>
  <c r="Z421" i="1"/>
  <c r="Z401" i="1"/>
  <c r="Z329" i="1"/>
  <c r="Z309" i="1"/>
  <c r="Z199" i="1"/>
  <c r="Z194" i="1"/>
  <c r="Z153" i="1"/>
  <c r="Z82" i="1"/>
  <c r="Z73" i="1"/>
  <c r="Z64" i="1"/>
  <c r="Z46" i="1"/>
  <c r="Z41" i="1"/>
  <c r="Z26" i="1"/>
  <c r="Z621" i="1"/>
  <c r="Z508" i="1"/>
  <c r="Z480" i="1"/>
  <c r="Z455" i="1"/>
  <c r="Z442" i="1"/>
  <c r="Z560" i="1"/>
  <c r="Z355" i="1"/>
  <c r="Z224" i="1"/>
  <c r="Z188" i="1"/>
  <c r="Z57" i="1"/>
  <c r="Z426" i="1"/>
  <c r="Z243" i="1"/>
  <c r="Z606" i="1"/>
  <c r="Z416" i="1"/>
  <c r="Z231" i="1"/>
  <c r="Y642" i="1"/>
  <c r="Y644" i="1"/>
  <c r="Z390" i="1"/>
  <c r="Y646" i="1"/>
  <c r="Z627" i="1"/>
  <c r="Z614" i="1"/>
  <c r="Z596" i="1"/>
  <c r="Z545" i="1"/>
  <c r="Z501" i="1"/>
  <c r="Z538" i="1"/>
  <c r="Z295" i="1"/>
  <c r="Z285" i="1"/>
  <c r="Z273" i="1"/>
  <c r="Z256" i="1"/>
  <c r="Z210" i="1"/>
  <c r="Z166" i="1"/>
  <c r="Z132" i="1"/>
  <c r="Z120" i="1"/>
  <c r="Z114" i="1"/>
  <c r="Z105" i="1"/>
  <c r="Z95" i="1"/>
  <c r="Z88" i="1"/>
  <c r="Y643" i="1"/>
  <c r="Y645" i="1" s="1"/>
  <c r="Z647" i="1" l="1"/>
</calcChain>
</file>

<file path=xl/sharedStrings.xml><?xml version="1.0" encoding="utf-8"?>
<sst xmlns="http://schemas.openxmlformats.org/spreadsheetml/2006/main" count="3026" uniqueCount="1065">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</sst>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45719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0.375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100</v>
      </c>
      <c r="Y36" s="742">
        <f t="shared" si="0"/>
        <v>108</v>
      </c>
      <c r="Z36" s="36">
        <f>IFERROR(IF(Y36=0,"",ROUNDUP(Y36/H36,0)*0.01898),"")</f>
        <v>0.1898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104.02777777777777</v>
      </c>
      <c r="BN36" s="64">
        <f t="shared" si="2"/>
        <v>112.34999999999998</v>
      </c>
      <c r="BO36" s="64">
        <f t="shared" si="3"/>
        <v>0.14467592592592593</v>
      </c>
      <c r="BP36" s="64">
        <f t="shared" si="4"/>
        <v>0.15625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240</v>
      </c>
      <c r="Y39" s="742">
        <f t="shared" si="0"/>
        <v>240</v>
      </c>
      <c r="Z39" s="36">
        <f>IFERROR(IF(Y39=0,"",ROUNDUP(Y39/H39,0)*0.00902),"")</f>
        <v>0.54120000000000001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252.6</v>
      </c>
      <c r="BN39" s="64">
        <f t="shared" si="2"/>
        <v>252.6</v>
      </c>
      <c r="BO39" s="64">
        <f t="shared" si="3"/>
        <v>0.45454545454545459</v>
      </c>
      <c r="BP39" s="64">
        <f t="shared" si="4"/>
        <v>0.45454545454545459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69.259259259259267</v>
      </c>
      <c r="Y41" s="743">
        <f>IFERROR(Y35/H35,"0")+IFERROR(Y36/H36,"0")+IFERROR(Y37/H37,"0")+IFERROR(Y38/H38,"0")+IFERROR(Y39/H39,"0")+IFERROR(Y40/H40,"0")</f>
        <v>70</v>
      </c>
      <c r="Z41" s="743">
        <f>IFERROR(IF(Z35="",0,Z35),"0")+IFERROR(IF(Z36="",0,Z36),"0")+IFERROR(IF(Z37="",0,Z37),"0")+IFERROR(IF(Z38="",0,Z38),"0")+IFERROR(IF(Z39="",0,Z39),"0")+IFERROR(IF(Z40="",0,Z40),"0")</f>
        <v>0.73099999999999998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340</v>
      </c>
      <c r="Y42" s="743">
        <f>IFERROR(SUM(Y35:Y40),"0")</f>
        <v>348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350</v>
      </c>
      <c r="Y51" s="742">
        <f t="shared" si="5"/>
        <v>356.40000000000003</v>
      </c>
      <c r="Z51" s="36">
        <f>IFERROR(IF(Y51=0,"",ROUNDUP(Y51/H51,0)*0.01898),"")</f>
        <v>0.62634000000000001</v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364.09722222222217</v>
      </c>
      <c r="BN51" s="64">
        <f t="shared" si="7"/>
        <v>370.755</v>
      </c>
      <c r="BO51" s="64">
        <f t="shared" si="8"/>
        <v>0.5063657407407407</v>
      </c>
      <c r="BP51" s="64">
        <f t="shared" si="9"/>
        <v>0.515625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131</v>
      </c>
      <c r="B54" s="54" t="s">
        <v>132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133</v>
      </c>
      <c r="B55" s="54" t="s">
        <v>134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137</v>
      </c>
      <c r="B56" s="54" t="s">
        <v>138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360</v>
      </c>
      <c r="Y56" s="742">
        <f t="shared" si="5"/>
        <v>360</v>
      </c>
      <c r="Z56" s="36">
        <f>IFERROR(IF(Y56=0,"",ROUNDUP(Y56/H56,0)*0.00902),"")</f>
        <v>0.72160000000000002</v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376.79999999999995</v>
      </c>
      <c r="BN56" s="64">
        <f t="shared" si="7"/>
        <v>376.79999999999995</v>
      </c>
      <c r="BO56" s="64">
        <f t="shared" si="8"/>
        <v>0.60606060606060608</v>
      </c>
      <c r="BP56" s="64">
        <f t="shared" si="9"/>
        <v>0.60606060606060608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112.4074074074074</v>
      </c>
      <c r="Y57" s="743">
        <f>IFERROR(Y50/H50,"0")+IFERROR(Y51/H51,"0")+IFERROR(Y52/H52,"0")+IFERROR(Y53/H53,"0")+IFERROR(Y54/H54,"0")+IFERROR(Y55/H55,"0")+IFERROR(Y56/H56,"0")</f>
        <v>113</v>
      </c>
      <c r="Z57" s="743">
        <f>IFERROR(IF(Z50="",0,Z50),"0")+IFERROR(IF(Z51="",0,Z51),"0")+IFERROR(IF(Z52="",0,Z52),"0")+IFERROR(IF(Z53="",0,Z53),"0")+IFERROR(IF(Z54="",0,Z54),"0")+IFERROR(IF(Z55="",0,Z55),"0")+IFERROR(IF(Z56="",0,Z56),"0")</f>
        <v>1.3479399999999999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710</v>
      </c>
      <c r="Y58" s="743">
        <f>IFERROR(SUM(Y50:Y56),"0")</f>
        <v>716.40000000000009</v>
      </c>
      <c r="Z58" s="37"/>
      <c r="AA58" s="744"/>
      <c r="AB58" s="744"/>
      <c r="AC58" s="744"/>
    </row>
    <row r="59" spans="1:68" ht="14.25" hidden="1" customHeight="1" x14ac:dyDescent="0.25">
      <c r="A59" s="757" t="s">
        <v>139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140</v>
      </c>
      <c r="B60" s="54" t="s">
        <v>141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200</v>
      </c>
      <c r="Y60" s="742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27" hidden="1" customHeight="1" x14ac:dyDescent="0.25">
      <c r="A61" s="54" t="s">
        <v>143</v>
      </c>
      <c r="B61" s="54" t="s">
        <v>144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146</v>
      </c>
      <c r="B62" s="54" t="s">
        <v>147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148</v>
      </c>
      <c r="B63" s="54" t="s">
        <v>149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225</v>
      </c>
      <c r="Y63" s="742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101.85185185185185</v>
      </c>
      <c r="Y64" s="743">
        <f>IFERROR(Y60/H60,"0")+IFERROR(Y61/H61,"0")+IFERROR(Y62/H62,"0")+IFERROR(Y63/H63,"0")</f>
        <v>103</v>
      </c>
      <c r="Z64" s="743">
        <f>IFERROR(IF(Z60="",0,Z60),"0")+IFERROR(IF(Z61="",0,Z61),"0")+IFERROR(IF(Z62="",0,Z62),"0")+IFERROR(IF(Z63="",0,Z63),"0")</f>
        <v>0.90745999999999993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425</v>
      </c>
      <c r="Y65" s="743">
        <f>IFERROR(SUM(Y60:Y63),"0")</f>
        <v>432</v>
      </c>
      <c r="Z65" s="37"/>
      <c r="AA65" s="744"/>
      <c r="AB65" s="744"/>
      <c r="AC65" s="744"/>
    </row>
    <row r="66" spans="1:68" ht="14.25" hidden="1" customHeight="1" x14ac:dyDescent="0.25">
      <c r="A66" s="757" t="s">
        <v>150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151</v>
      </c>
      <c r="B67" s="54" t="s">
        <v>152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154</v>
      </c>
      <c r="B68" s="54" t="s">
        <v>155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157</v>
      </c>
      <c r="B69" s="54" t="s">
        <v>158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166</v>
      </c>
      <c r="B76" s="54" t="s">
        <v>167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172</v>
      </c>
      <c r="B78" s="54" t="s">
        <v>173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175</v>
      </c>
      <c r="B79" s="54" t="s">
        <v>176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177</v>
      </c>
      <c r="B80" s="54" t="s">
        <v>178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179</v>
      </c>
      <c r="B81" s="54" t="s">
        <v>180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181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182</v>
      </c>
      <c r="B85" s="54" t="s">
        <v>183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182</v>
      </c>
      <c r="B86" s="54" t="s">
        <v>185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186</v>
      </c>
      <c r="B87" s="54" t="s">
        <v>187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190</v>
      </c>
      <c r="B92" s="54" t="s">
        <v>191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250</v>
      </c>
      <c r="Y92" s="742">
        <f>IFERROR(IF(X92="",0,CEILING((X92/$H92),1)*$H92),"")</f>
        <v>259.20000000000005</v>
      </c>
      <c r="Z92" s="36">
        <f>IFERROR(IF(Y92=0,"",ROUNDUP(Y92/H92,0)*0.01898),"")</f>
        <v>0.45552000000000004</v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260.0694444444444</v>
      </c>
      <c r="BN92" s="64">
        <f>IFERROR(Y92*I92/H92,"0")</f>
        <v>269.64000000000004</v>
      </c>
      <c r="BO92" s="64">
        <f>IFERROR(1/J92*(X92/H92),"0")</f>
        <v>0.36168981481481477</v>
      </c>
      <c r="BP92" s="64">
        <f>IFERROR(1/J92*(Y92/H92),"0")</f>
        <v>0.37500000000000006</v>
      </c>
    </row>
    <row r="93" spans="1:68" ht="16.5" hidden="1" customHeight="1" x14ac:dyDescent="0.25">
      <c r="A93" s="54" t="s">
        <v>193</v>
      </c>
      <c r="B93" s="54" t="s">
        <v>194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450</v>
      </c>
      <c r="Y94" s="742">
        <f>IFERROR(IF(X94="",0,CEILING((X94/$H94),1)*$H94),"")</f>
        <v>450</v>
      </c>
      <c r="Z94" s="36">
        <f>IFERROR(IF(Y94=0,"",ROUNDUP(Y94/H94,0)*0.00902),"")</f>
        <v>0.90200000000000002</v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471</v>
      </c>
      <c r="BN94" s="64">
        <f>IFERROR(Y94*I94/H94,"0")</f>
        <v>471</v>
      </c>
      <c r="BO94" s="64">
        <f>IFERROR(1/J94*(X94/H94),"0")</f>
        <v>0.75757575757575757</v>
      </c>
      <c r="BP94" s="64">
        <f>IFERROR(1/J94*(Y94/H94),"0")</f>
        <v>0.75757575757575757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123.14814814814815</v>
      </c>
      <c r="Y95" s="743">
        <f>IFERROR(Y92/H92,"0")+IFERROR(Y93/H93,"0")+IFERROR(Y94/H94,"0")</f>
        <v>124</v>
      </c>
      <c r="Z95" s="743">
        <f>IFERROR(IF(Z92="",0,Z92),"0")+IFERROR(IF(Z93="",0,Z93),"0")+IFERROR(IF(Z94="",0,Z94),"0")</f>
        <v>1.3575200000000001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700</v>
      </c>
      <c r="Y96" s="743">
        <f>IFERROR(SUM(Y92:Y94),"0")</f>
        <v>709.2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198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100</v>
      </c>
      <c r="Y99" s="742">
        <f t="shared" si="20"/>
        <v>100.80000000000001</v>
      </c>
      <c r="Z99" s="36">
        <f>IFERROR(IF(Y99=0,"",ROUNDUP(Y99/H99,0)*0.01898),"")</f>
        <v>0.22776000000000002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106.17857142857143</v>
      </c>
      <c r="BN99" s="64">
        <f t="shared" si="22"/>
        <v>107.02800000000001</v>
      </c>
      <c r="BO99" s="64">
        <f t="shared" si="23"/>
        <v>0.18601190476190477</v>
      </c>
      <c r="BP99" s="64">
        <f t="shared" si="24"/>
        <v>0.1875</v>
      </c>
    </row>
    <row r="100" spans="1:68" ht="27" customHeight="1" x14ac:dyDescent="0.25">
      <c r="A100" s="54" t="s">
        <v>202</v>
      </c>
      <c r="B100" s="54" t="s">
        <v>203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540</v>
      </c>
      <c r="Y100" s="742">
        <f t="shared" si="20"/>
        <v>540</v>
      </c>
      <c r="Z100" s="36">
        <f>IFERROR(IF(Y100=0,"",ROUNDUP(Y100/H100,0)*0.00651),"")</f>
        <v>1.302</v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590.4</v>
      </c>
      <c r="BN100" s="64">
        <f t="shared" si="22"/>
        <v>590.4</v>
      </c>
      <c r="BO100" s="64">
        <f t="shared" si="23"/>
        <v>1.098901098901099</v>
      </c>
      <c r="BP100" s="64">
        <f t="shared" si="24"/>
        <v>1.098901098901099</v>
      </c>
    </row>
    <row r="101" spans="1:68" ht="16.5" hidden="1" customHeight="1" x14ac:dyDescent="0.25">
      <c r="A101" s="54" t="s">
        <v>202</v>
      </c>
      <c r="B101" s="54" t="s">
        <v>204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5" t="s">
        <v>205</v>
      </c>
      <c r="Q101" s="752"/>
      <c r="R101" s="752"/>
      <c r="S101" s="752"/>
      <c r="T101" s="753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208</v>
      </c>
      <c r="B102" s="54" t="s">
        <v>209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211</v>
      </c>
      <c r="B103" s="54" t="s">
        <v>212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211</v>
      </c>
      <c r="B104" s="54" t="s">
        <v>213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214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211.9047619047619</v>
      </c>
      <c r="Y105" s="743">
        <f>IFERROR(Y98/H98,"0")+IFERROR(Y99/H99,"0")+IFERROR(Y100/H100,"0")+IFERROR(Y101/H101,"0")+IFERROR(Y102/H102,"0")+IFERROR(Y103/H103,"0")+IFERROR(Y104/H104,"0")</f>
        <v>212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1.52976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640</v>
      </c>
      <c r="Y106" s="743">
        <f>IFERROR(SUM(Y98:Y104),"0")</f>
        <v>640.79999999999995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30</v>
      </c>
      <c r="Y110" s="742">
        <f>IFERROR(IF(X110="",0,CEILING((X110/$H110),1)*$H110),"")</f>
        <v>33.599999999999994</v>
      </c>
      <c r="Z110" s="36">
        <f>IFERROR(IF(Y110=0,"",ROUNDUP(Y110/H110,0)*0.01898),"")</f>
        <v>5.6940000000000004E-2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31.165178571428573</v>
      </c>
      <c r="BN110" s="64">
        <f>IFERROR(Y110*I110/H110,"0")</f>
        <v>34.904999999999994</v>
      </c>
      <c r="BO110" s="64">
        <f>IFERROR(1/J110*(X110/H110),"0")</f>
        <v>4.1852678571428575E-2</v>
      </c>
      <c r="BP110" s="64">
        <f>IFERROR(1/J110*(Y110/H110),"0")</f>
        <v>4.6874999999999993E-2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450</v>
      </c>
      <c r="Y112" s="742">
        <f>IFERROR(IF(X112="",0,CEILING((X112/$H112),1)*$H112),"")</f>
        <v>450</v>
      </c>
      <c r="Z112" s="36">
        <f>IFERROR(IF(Y112=0,"",ROUNDUP(Y112/H112,0)*0.00902),"")</f>
        <v>0.90200000000000002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471</v>
      </c>
      <c r="BN112" s="64">
        <f>IFERROR(Y112*I112/H112,"0")</f>
        <v>471</v>
      </c>
      <c r="BO112" s="64">
        <f>IFERROR(1/J112*(X112/H112),"0")</f>
        <v>0.75757575757575757</v>
      </c>
      <c r="BP112" s="64">
        <f>IFERROR(1/J112*(Y112/H112),"0")</f>
        <v>0.75757575757575757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102.67857142857143</v>
      </c>
      <c r="Y114" s="743">
        <f>IFERROR(Y109/H109,"0")+IFERROR(Y110/H110,"0")+IFERROR(Y111/H111,"0")+IFERROR(Y112/H112,"0")+IFERROR(Y113/H113,"0")</f>
        <v>103</v>
      </c>
      <c r="Z114" s="743">
        <f>IFERROR(IF(Z109="",0,Z109),"0")+IFERROR(IF(Z110="",0,Z110),"0")+IFERROR(IF(Z111="",0,Z111),"0")+IFERROR(IF(Z112="",0,Z112),"0")+IFERROR(IF(Z113="",0,Z113),"0")</f>
        <v>0.95894000000000001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480</v>
      </c>
      <c r="Y115" s="743">
        <f>IFERROR(SUM(Y109:Y113),"0")</f>
        <v>483.6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250</v>
      </c>
      <c r="Y123" s="742">
        <f t="shared" ref="Y123:Y131" si="25">IFERROR(IF(X123="",0,CEILING((X123/$H123),1)*$H123),"")</f>
        <v>252</v>
      </c>
      <c r="Z123" s="36">
        <f>IFERROR(IF(Y123=0,"",ROUNDUP(Y123/H123,0)*0.01898),"")</f>
        <v>0.56940000000000002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265.26785714285711</v>
      </c>
      <c r="BN123" s="64">
        <f t="shared" ref="BN123:BN131" si="27">IFERROR(Y123*I123/H123,"0")</f>
        <v>267.39</v>
      </c>
      <c r="BO123" s="64">
        <f t="shared" ref="BO123:BO131" si="28">IFERROR(1/J123*(X123/H123),"0")</f>
        <v>0.46502976190476186</v>
      </c>
      <c r="BP123" s="64">
        <f t="shared" ref="BP123:BP131" si="29">IFERROR(1/J123*(Y123/H123),"0")</f>
        <v>0.46875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241</v>
      </c>
      <c r="B126" s="54" t="s">
        <v>242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6" t="s">
        <v>243</v>
      </c>
      <c r="Q126" s="752"/>
      <c r="R126" s="752"/>
      <c r="S126" s="752"/>
      <c r="T126" s="753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241</v>
      </c>
      <c r="B127" s="54" t="s">
        <v>246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247</v>
      </c>
      <c r="B128" s="54" t="s">
        <v>248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0" t="s">
        <v>249</v>
      </c>
      <c r="Q128" s="752"/>
      <c r="R128" s="752"/>
      <c r="S128" s="752"/>
      <c r="T128" s="753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247</v>
      </c>
      <c r="B129" s="54" t="s">
        <v>250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540</v>
      </c>
      <c r="Y129" s="742">
        <f t="shared" si="25"/>
        <v>540</v>
      </c>
      <c r="Z129" s="36">
        <f t="shared" si="30"/>
        <v>1.302</v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590.4</v>
      </c>
      <c r="BN129" s="64">
        <f t="shared" si="27"/>
        <v>590.4</v>
      </c>
      <c r="BO129" s="64">
        <f t="shared" si="28"/>
        <v>1.098901098901099</v>
      </c>
      <c r="BP129" s="64">
        <f t="shared" si="29"/>
        <v>1.098901098901099</v>
      </c>
    </row>
    <row r="130" spans="1:68" ht="27" customHeight="1" x14ac:dyDescent="0.25">
      <c r="A130" s="54" t="s">
        <v>251</v>
      </c>
      <c r="B130" s="54" t="s">
        <v>252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105</v>
      </c>
      <c r="Y130" s="742">
        <f t="shared" si="25"/>
        <v>106.2</v>
      </c>
      <c r="Z130" s="36">
        <f t="shared" si="30"/>
        <v>0.38408999999999999</v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115.5</v>
      </c>
      <c r="BN130" s="64">
        <f t="shared" si="27"/>
        <v>116.82000000000001</v>
      </c>
      <c r="BO130" s="64">
        <f t="shared" si="28"/>
        <v>0.32051282051282048</v>
      </c>
      <c r="BP130" s="64">
        <f t="shared" si="29"/>
        <v>0.32417582417582419</v>
      </c>
    </row>
    <row r="131" spans="1:68" ht="37.5" hidden="1" customHeight="1" x14ac:dyDescent="0.25">
      <c r="A131" s="54" t="s">
        <v>253</v>
      </c>
      <c r="B131" s="54" t="s">
        <v>254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288.09523809523807</v>
      </c>
      <c r="Y132" s="743">
        <f>IFERROR(Y123/H123,"0")+IFERROR(Y124/H124,"0")+IFERROR(Y125/H125,"0")+IFERROR(Y126/H126,"0")+IFERROR(Y127/H127,"0")+IFERROR(Y128/H128,"0")+IFERROR(Y129/H129,"0")+IFERROR(Y130/H130,"0")+IFERROR(Y131/H131,"0")</f>
        <v>289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2.25549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895</v>
      </c>
      <c r="Y133" s="743">
        <f>IFERROR(SUM(Y123:Y131),"0")</f>
        <v>898.2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181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256</v>
      </c>
      <c r="B135" s="54" t="s">
        <v>257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33</v>
      </c>
      <c r="Y136" s="742">
        <f>IFERROR(IF(X136="",0,CEILING((X136/$H136),1)*$H136),"")</f>
        <v>33.659999999999997</v>
      </c>
      <c r="Z136" s="36">
        <f>IFERROR(IF(Y136=0,"",ROUNDUP(Y136/H136,0)*0.00651),"")</f>
        <v>0.11067</v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37.299999999999997</v>
      </c>
      <c r="BN136" s="64">
        <f>IFERROR(Y136*I136/H136,"0")</f>
        <v>38.045999999999992</v>
      </c>
      <c r="BO136" s="64">
        <f>IFERROR(1/J136*(X136/H136),"0")</f>
        <v>9.1575091575091583E-2</v>
      </c>
      <c r="BP136" s="64">
        <f>IFERROR(1/J136*(Y136/H136),"0")</f>
        <v>9.3406593406593408E-2</v>
      </c>
    </row>
    <row r="137" spans="1:68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16.666666666666668</v>
      </c>
      <c r="Y137" s="743">
        <f>IFERROR(Y135/H135,"0")+IFERROR(Y136/H136,"0")</f>
        <v>17</v>
      </c>
      <c r="Z137" s="743">
        <f>IFERROR(IF(Z135="",0,Z135),"0")+IFERROR(IF(Z136="",0,Z136),"0")</f>
        <v>0.11067</v>
      </c>
      <c r="AA137" s="744"/>
      <c r="AB137" s="744"/>
      <c r="AC137" s="744"/>
    </row>
    <row r="138" spans="1:68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33</v>
      </c>
      <c r="Y138" s="743">
        <f>IFERROR(SUM(Y135:Y136),"0")</f>
        <v>33.659999999999997</v>
      </c>
      <c r="Z138" s="37"/>
      <c r="AA138" s="744"/>
      <c r="AB138" s="744"/>
      <c r="AC138" s="744"/>
    </row>
    <row r="139" spans="1:68" ht="16.5" hidden="1" customHeight="1" x14ac:dyDescent="0.25">
      <c r="A139" s="745" t="s">
        <v>262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customHeight="1" x14ac:dyDescent="0.25">
      <c r="A141" s="54" t="s">
        <v>263</v>
      </c>
      <c r="B141" s="54" t="s">
        <v>264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120</v>
      </c>
      <c r="Y141" s="742">
        <f>IFERROR(IF(X141="",0,CEILING((X141/$H141),1)*$H141),"")</f>
        <v>121.60000000000001</v>
      </c>
      <c r="Z141" s="36">
        <f>IFERROR(IF(Y141=0,"",ROUNDUP(Y141/H141,0)*0.00651),"")</f>
        <v>0.24738000000000002</v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126.74999999999999</v>
      </c>
      <c r="BN141" s="64">
        <f>IFERROR(Y141*I141/H141,"0")</f>
        <v>128.44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ht="27" hidden="1" customHeight="1" x14ac:dyDescent="0.25">
      <c r="A142" s="54" t="s">
        <v>263</v>
      </c>
      <c r="B142" s="54" t="s">
        <v>266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37.5</v>
      </c>
      <c r="Y143" s="743">
        <f>IFERROR(Y141/H141,"0")+IFERROR(Y142/H142,"0")</f>
        <v>38</v>
      </c>
      <c r="Z143" s="743">
        <f>IFERROR(IF(Z141="",0,Z141),"0")+IFERROR(IF(Z142="",0,Z142),"0")</f>
        <v>0.24738000000000002</v>
      </c>
      <c r="AA143" s="744"/>
      <c r="AB143" s="744"/>
      <c r="AC143" s="744"/>
    </row>
    <row r="144" spans="1:68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120</v>
      </c>
      <c r="Y144" s="743">
        <f>IFERROR(SUM(Y141:Y142),"0")</f>
        <v>121.60000000000001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150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267</v>
      </c>
      <c r="B146" s="54" t="s">
        <v>268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56</v>
      </c>
      <c r="Y147" s="742">
        <f>IFERROR(IF(X147="",0,CEILING((X147/$H147),1)*$H147),"")</f>
        <v>56</v>
      </c>
      <c r="Z147" s="36">
        <f>IFERROR(IF(Y147=0,"",ROUNDUP(Y147/H147,0)*0.00651),"")</f>
        <v>0.13020000000000001</v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61.36</v>
      </c>
      <c r="BN147" s="64">
        <f>IFERROR(Y147*I147/H147,"0")</f>
        <v>61.36</v>
      </c>
      <c r="BO147" s="64">
        <f>IFERROR(1/J147*(X147/H147),"0")</f>
        <v>0.1098901098901099</v>
      </c>
      <c r="BP147" s="64">
        <f>IFERROR(1/J147*(Y147/H147),"0")</f>
        <v>0.1098901098901099</v>
      </c>
    </row>
    <row r="148" spans="1:68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20</v>
      </c>
      <c r="Y148" s="743">
        <f>IFERROR(Y146/H146,"0")+IFERROR(Y147/H147,"0")</f>
        <v>20</v>
      </c>
      <c r="Z148" s="743">
        <f>IFERROR(IF(Z146="",0,Z146),"0")+IFERROR(IF(Z147="",0,Z147),"0")</f>
        <v>0.13020000000000001</v>
      </c>
      <c r="AA148" s="744"/>
      <c r="AB148" s="744"/>
      <c r="AC148" s="744"/>
    </row>
    <row r="149" spans="1:68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56</v>
      </c>
      <c r="Y149" s="743">
        <f>IFERROR(SUM(Y146:Y147),"0")</f>
        <v>56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271</v>
      </c>
      <c r="B151" s="54" t="s">
        <v>272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82.5</v>
      </c>
      <c r="Y152" s="742">
        <f>IFERROR(IF(X152="",0,CEILING((X152/$H152),1)*$H152),"")</f>
        <v>84.48</v>
      </c>
      <c r="Z152" s="36">
        <f>IFERROR(IF(Y152=0,"",ROUNDUP(Y152/H152,0)*0.00651),"")</f>
        <v>0.20832000000000001</v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90.875</v>
      </c>
      <c r="BN152" s="64">
        <f>IFERROR(Y152*I152/H152,"0")</f>
        <v>93.055999999999997</v>
      </c>
      <c r="BO152" s="64">
        <f>IFERROR(1/J152*(X152/H152),"0")</f>
        <v>0.1717032967032967</v>
      </c>
      <c r="BP152" s="64">
        <f>IFERROR(1/J152*(Y152/H152),"0")</f>
        <v>0.17582417582417584</v>
      </c>
    </row>
    <row r="153" spans="1:68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31.25</v>
      </c>
      <c r="Y153" s="743">
        <f>IFERROR(Y151/H151,"0")+IFERROR(Y152/H152,"0")</f>
        <v>32</v>
      </c>
      <c r="Z153" s="743">
        <f>IFERROR(IF(Z151="",0,Z151),"0")+IFERROR(IF(Z152="",0,Z152),"0")</f>
        <v>0.20832000000000001</v>
      </c>
      <c r="AA153" s="744"/>
      <c r="AB153" s="744"/>
      <c r="AC153" s="744"/>
    </row>
    <row r="154" spans="1:68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82.5</v>
      </c>
      <c r="Y154" s="743">
        <f>IFERROR(SUM(Y151:Y152),"0")</f>
        <v>84.48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274</v>
      </c>
      <c r="B157" s="54" t="s">
        <v>275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150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277</v>
      </c>
      <c r="B161" s="54" t="s">
        <v>278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283</v>
      </c>
      <c r="B163" s="54" t="s">
        <v>284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286</v>
      </c>
      <c r="B164" s="54" t="s">
        <v>287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288</v>
      </c>
      <c r="B165" s="54" t="s">
        <v>289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290</v>
      </c>
      <c r="B169" s="54" t="s">
        <v>291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293</v>
      </c>
      <c r="B170" s="54" t="s">
        <v>294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296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297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139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298</v>
      </c>
      <c r="B176" s="54" t="s">
        <v>299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150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301</v>
      </c>
      <c r="B180" s="54" t="s">
        <v>302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30</v>
      </c>
      <c r="Y180" s="742">
        <f t="shared" ref="Y180:Y187" si="31">IFERROR(IF(X180="",0,CEILING((X180/$H180),1)*$H180),"")</f>
        <v>33.6</v>
      </c>
      <c r="Z180" s="36">
        <f>IFERROR(IF(Y180=0,"",ROUNDUP(Y180/H180,0)*0.00902),"")</f>
        <v>7.2160000000000002E-2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31.928571428571427</v>
      </c>
      <c r="BN180" s="64">
        <f t="shared" ref="BN180:BN187" si="33">IFERROR(Y180*I180/H180,"0")</f>
        <v>35.76</v>
      </c>
      <c r="BO180" s="64">
        <f t="shared" ref="BO180:BO187" si="34">IFERROR(1/J180*(X180/H180),"0")</f>
        <v>5.4112554112554112E-2</v>
      </c>
      <c r="BP180" s="64">
        <f t="shared" ref="BP180:BP187" si="35">IFERROR(1/J180*(Y180/H180),"0")</f>
        <v>6.0606060606060608E-2</v>
      </c>
    </row>
    <row r="181" spans="1:68" ht="27" hidden="1" customHeight="1" x14ac:dyDescent="0.25">
      <c r="A181" s="54" t="s">
        <v>304</v>
      </c>
      <c r="B181" s="54" t="s">
        <v>305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105</v>
      </c>
      <c r="Y183" s="742">
        <f t="shared" si="31"/>
        <v>105</v>
      </c>
      <c r="Z183" s="36">
        <f>IFERROR(IF(Y183=0,"",ROUNDUP(Y183/H183,0)*0.00502),"")</f>
        <v>0.251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111.5</v>
      </c>
      <c r="BN183" s="64">
        <f t="shared" si="33"/>
        <v>111.5</v>
      </c>
      <c r="BO183" s="64">
        <f t="shared" si="34"/>
        <v>0.21367521367521369</v>
      </c>
      <c r="BP183" s="64">
        <f t="shared" si="35"/>
        <v>0.21367521367521369</v>
      </c>
    </row>
    <row r="184" spans="1:68" ht="27" customHeight="1" x14ac:dyDescent="0.25">
      <c r="A184" s="54" t="s">
        <v>312</v>
      </c>
      <c r="B184" s="54" t="s">
        <v>313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175</v>
      </c>
      <c r="Y184" s="742">
        <f t="shared" si="31"/>
        <v>176.4</v>
      </c>
      <c r="Z184" s="36">
        <f>IFERROR(IF(Y184=0,"",ROUNDUP(Y184/H184,0)*0.00502),"")</f>
        <v>0.42168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185.83333333333331</v>
      </c>
      <c r="BN184" s="64">
        <f t="shared" si="33"/>
        <v>187.32</v>
      </c>
      <c r="BO184" s="64">
        <f t="shared" si="34"/>
        <v>0.35612535612535612</v>
      </c>
      <c r="BP184" s="64">
        <f t="shared" si="35"/>
        <v>0.35897435897435903</v>
      </c>
    </row>
    <row r="185" spans="1:68" ht="27" customHeight="1" x14ac:dyDescent="0.25">
      <c r="A185" s="54" t="s">
        <v>314</v>
      </c>
      <c r="B185" s="54" t="s">
        <v>315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175</v>
      </c>
      <c r="Y185" s="742">
        <f t="shared" si="31"/>
        <v>176.4</v>
      </c>
      <c r="Z185" s="36">
        <f>IFERROR(IF(Y185=0,"",ROUNDUP(Y185/H185,0)*0.00502),"")</f>
        <v>0.42168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183.33333333333334</v>
      </c>
      <c r="BN185" s="64">
        <f t="shared" si="33"/>
        <v>184.8</v>
      </c>
      <c r="BO185" s="64">
        <f t="shared" si="34"/>
        <v>0.35612535612535612</v>
      </c>
      <c r="BP185" s="64">
        <f t="shared" si="35"/>
        <v>0.35897435897435903</v>
      </c>
    </row>
    <row r="186" spans="1:68" ht="27" hidden="1" customHeight="1" x14ac:dyDescent="0.25">
      <c r="A186" s="54" t="s">
        <v>316</v>
      </c>
      <c r="B186" s="54" t="s">
        <v>317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223.8095238095238</v>
      </c>
      <c r="Y188" s="743">
        <f>IFERROR(Y180/H180,"0")+IFERROR(Y181/H181,"0")+IFERROR(Y182/H182,"0")+IFERROR(Y183/H183,"0")+IFERROR(Y184/H184,"0")+IFERROR(Y185/H185,"0")+IFERROR(Y186/H186,"0")+IFERROR(Y187/H187,"0")</f>
        <v>226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1.16652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485</v>
      </c>
      <c r="Y189" s="743">
        <f>IFERROR(SUM(Y180:Y187),"0")</f>
        <v>491.4</v>
      </c>
      <c r="Z189" s="37"/>
      <c r="AA189" s="744"/>
      <c r="AB189" s="744"/>
      <c r="AC189" s="744"/>
    </row>
    <row r="190" spans="1:68" ht="16.5" hidden="1" customHeight="1" x14ac:dyDescent="0.25">
      <c r="A190" s="745" t="s">
        <v>321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322</v>
      </c>
      <c r="B192" s="54" t="s">
        <v>323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325</v>
      </c>
      <c r="B193" s="54" t="s">
        <v>326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139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327</v>
      </c>
      <c r="B197" s="54" t="s">
        <v>328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330</v>
      </c>
      <c r="B198" s="54" t="s">
        <v>331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150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332</v>
      </c>
      <c r="B202" s="54" t="s">
        <v>333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160</v>
      </c>
      <c r="Y202" s="742">
        <f t="shared" ref="Y202:Y209" si="36">IFERROR(IF(X202="",0,CEILING((X202/$H202),1)*$H202),"")</f>
        <v>162</v>
      </c>
      <c r="Z202" s="36">
        <f>IFERROR(IF(Y202=0,"",ROUNDUP(Y202/H202,0)*0.00902),"")</f>
        <v>0.27060000000000001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166.22222222222223</v>
      </c>
      <c r="BN202" s="64">
        <f t="shared" ref="BN202:BN209" si="38">IFERROR(Y202*I202/H202,"0")</f>
        <v>168.3</v>
      </c>
      <c r="BO202" s="64">
        <f t="shared" ref="BO202:BO209" si="39">IFERROR(1/J202*(X202/H202),"0")</f>
        <v>0.22446689113355778</v>
      </c>
      <c r="BP202" s="64">
        <f t="shared" ref="BP202:BP209" si="40">IFERROR(1/J202*(Y202/H202),"0")</f>
        <v>0.22727272727272727</v>
      </c>
    </row>
    <row r="203" spans="1:68" ht="27" customHeight="1" x14ac:dyDescent="0.25">
      <c r="A203" s="54" t="s">
        <v>335</v>
      </c>
      <c r="B203" s="54" t="s">
        <v>336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40</v>
      </c>
      <c r="Y203" s="742">
        <f t="shared" si="36"/>
        <v>43.2</v>
      </c>
      <c r="Z203" s="36">
        <f>IFERROR(IF(Y203=0,"",ROUNDUP(Y203/H203,0)*0.00902),"")</f>
        <v>7.2160000000000002E-2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41.555555555555557</v>
      </c>
      <c r="BN203" s="64">
        <f t="shared" si="38"/>
        <v>44.88</v>
      </c>
      <c r="BO203" s="64">
        <f t="shared" si="39"/>
        <v>5.6116722783389444E-2</v>
      </c>
      <c r="BP203" s="64">
        <f t="shared" si="40"/>
        <v>6.0606060606060608E-2</v>
      </c>
    </row>
    <row r="204" spans="1:68" ht="27" customHeight="1" x14ac:dyDescent="0.25">
      <c r="A204" s="54" t="s">
        <v>338</v>
      </c>
      <c r="B204" s="54" t="s">
        <v>339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300</v>
      </c>
      <c r="Y204" s="742">
        <f t="shared" si="36"/>
        <v>302.40000000000003</v>
      </c>
      <c r="Z204" s="36">
        <f>IFERROR(IF(Y204=0,"",ROUNDUP(Y204/H204,0)*0.00902),"")</f>
        <v>0.50512000000000001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311.66666666666663</v>
      </c>
      <c r="BN204" s="64">
        <f t="shared" si="38"/>
        <v>314.16000000000003</v>
      </c>
      <c r="BO204" s="64">
        <f t="shared" si="39"/>
        <v>0.42087542087542085</v>
      </c>
      <c r="BP204" s="64">
        <f t="shared" si="40"/>
        <v>0.42424242424242425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70</v>
      </c>
      <c r="Y205" s="742">
        <f t="shared" si="36"/>
        <v>70.2</v>
      </c>
      <c r="Z205" s="36">
        <f>IFERROR(IF(Y205=0,"",ROUNDUP(Y205/H205,0)*0.00902),"")</f>
        <v>0.11726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72.722222222222229</v>
      </c>
      <c r="BN205" s="64">
        <f t="shared" si="38"/>
        <v>72.930000000000007</v>
      </c>
      <c r="BO205" s="64">
        <f t="shared" si="39"/>
        <v>9.8204264870931535E-2</v>
      </c>
      <c r="BP205" s="64">
        <f t="shared" si="40"/>
        <v>9.8484848484848481E-2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45</v>
      </c>
      <c r="Y206" s="742">
        <f t="shared" si="36"/>
        <v>45</v>
      </c>
      <c r="Z206" s="36">
        <f>IFERROR(IF(Y206=0,"",ROUNDUP(Y206/H206,0)*0.00502),"")</f>
        <v>0.1255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48.249999999999993</v>
      </c>
      <c r="BN206" s="64">
        <f t="shared" si="38"/>
        <v>48.249999999999993</v>
      </c>
      <c r="BO206" s="64">
        <f t="shared" si="39"/>
        <v>0.10683760683760685</v>
      </c>
      <c r="BP206" s="64">
        <f t="shared" si="40"/>
        <v>0.10683760683760685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30</v>
      </c>
      <c r="Y207" s="742">
        <f t="shared" si="36"/>
        <v>30.6</v>
      </c>
      <c r="Z207" s="36">
        <f>IFERROR(IF(Y207=0,"",ROUNDUP(Y207/H207,0)*0.00502),"")</f>
        <v>8.5339999999999999E-2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31.666666666666664</v>
      </c>
      <c r="BN207" s="64">
        <f t="shared" si="38"/>
        <v>32.299999999999997</v>
      </c>
      <c r="BO207" s="64">
        <f t="shared" si="39"/>
        <v>7.122507122507124E-2</v>
      </c>
      <c r="BP207" s="64">
        <f t="shared" si="40"/>
        <v>7.2649572649572655E-2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15</v>
      </c>
      <c r="Y208" s="742">
        <f t="shared" si="36"/>
        <v>16.2</v>
      </c>
      <c r="Z208" s="36">
        <f>IFERROR(IF(Y208=0,"",ROUNDUP(Y208/H208,0)*0.00502),"")</f>
        <v>4.5179999999999998E-2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15.833333333333332</v>
      </c>
      <c r="BN208" s="64">
        <f t="shared" si="38"/>
        <v>17.099999999999998</v>
      </c>
      <c r="BO208" s="64">
        <f t="shared" si="39"/>
        <v>3.561253561253562E-2</v>
      </c>
      <c r="BP208" s="64">
        <f t="shared" si="40"/>
        <v>3.8461538461538464E-2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21</v>
      </c>
      <c r="Y209" s="742">
        <f t="shared" si="36"/>
        <v>21.6</v>
      </c>
      <c r="Z209" s="36">
        <f>IFERROR(IF(Y209=0,"",ROUNDUP(Y209/H209,0)*0.00502),"")</f>
        <v>6.0240000000000002E-2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22.166666666666664</v>
      </c>
      <c r="BN209" s="64">
        <f t="shared" si="38"/>
        <v>22.8</v>
      </c>
      <c r="BO209" s="64">
        <f t="shared" si="39"/>
        <v>4.9857549857549859E-2</v>
      </c>
      <c r="BP209" s="64">
        <f t="shared" si="40"/>
        <v>5.1282051282051287E-2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167.2222222222222</v>
      </c>
      <c r="Y210" s="743">
        <f>IFERROR(Y202/H202,"0")+IFERROR(Y203/H203,"0")+IFERROR(Y204/H204,"0")+IFERROR(Y205/H205,"0")+IFERROR(Y206/H206,"0")+IFERROR(Y207/H207,"0")+IFERROR(Y208/H208,"0")+IFERROR(Y209/H209,"0")</f>
        <v>170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1.2814000000000001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681</v>
      </c>
      <c r="Y211" s="743">
        <f>IFERROR(SUM(Y202:Y209),"0")</f>
        <v>691.20000000000016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352</v>
      </c>
      <c r="B213" s="54" t="s">
        <v>353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355</v>
      </c>
      <c r="B214" s="54" t="s">
        <v>356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30</v>
      </c>
      <c r="Y216" s="742">
        <f t="shared" si="41"/>
        <v>34.799999999999997</v>
      </c>
      <c r="Z216" s="36">
        <f>IFERROR(IF(Y216=0,"",ROUNDUP(Y216/H216,0)*0.01898),"")</f>
        <v>7.5920000000000001E-2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31.789655172413795</v>
      </c>
      <c r="BN216" s="64">
        <f t="shared" si="43"/>
        <v>36.875999999999998</v>
      </c>
      <c r="BO216" s="64">
        <f t="shared" si="44"/>
        <v>5.387931034482759E-2</v>
      </c>
      <c r="BP216" s="64">
        <f t="shared" si="45"/>
        <v>6.25E-2</v>
      </c>
    </row>
    <row r="217" spans="1:68" ht="27" customHeight="1" x14ac:dyDescent="0.25">
      <c r="A217" s="54" t="s">
        <v>364</v>
      </c>
      <c r="B217" s="54" t="s">
        <v>365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320</v>
      </c>
      <c r="Y217" s="742">
        <f t="shared" si="41"/>
        <v>321.59999999999997</v>
      </c>
      <c r="Z217" s="36">
        <f t="shared" ref="Z217:Z223" si="46">IFERROR(IF(Y217=0,"",ROUNDUP(Y217/H217,0)*0.00651),"")</f>
        <v>0.87234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356</v>
      </c>
      <c r="BN217" s="64">
        <f t="shared" si="43"/>
        <v>357.78</v>
      </c>
      <c r="BO217" s="64">
        <f t="shared" si="44"/>
        <v>0.73260073260073266</v>
      </c>
      <c r="BP217" s="64">
        <f t="shared" si="45"/>
        <v>0.73626373626373631</v>
      </c>
    </row>
    <row r="218" spans="1:68" ht="27" hidden="1" customHeight="1" x14ac:dyDescent="0.25">
      <c r="A218" s="54" t="s">
        <v>366</v>
      </c>
      <c r="B218" s="54" t="s">
        <v>367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440</v>
      </c>
      <c r="Y219" s="742">
        <f t="shared" si="41"/>
        <v>441.59999999999997</v>
      </c>
      <c r="Z219" s="36">
        <f t="shared" si="46"/>
        <v>1.19784</v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486.20000000000005</v>
      </c>
      <c r="BN219" s="64">
        <f t="shared" si="43"/>
        <v>487.96800000000002</v>
      </c>
      <c r="BO219" s="64">
        <f t="shared" si="44"/>
        <v>1.0073260073260075</v>
      </c>
      <c r="BP219" s="64">
        <f t="shared" si="45"/>
        <v>1.0109890109890112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373</v>
      </c>
      <c r="B221" s="54" t="s">
        <v>374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144</v>
      </c>
      <c r="Y222" s="742">
        <f t="shared" si="41"/>
        <v>144</v>
      </c>
      <c r="Z222" s="36">
        <f t="shared" si="46"/>
        <v>0.3906</v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159.12000000000003</v>
      </c>
      <c r="BN222" s="64">
        <f t="shared" si="43"/>
        <v>159.12000000000003</v>
      </c>
      <c r="BO222" s="64">
        <f t="shared" si="44"/>
        <v>0.32967032967032972</v>
      </c>
      <c r="BP222" s="64">
        <f t="shared" si="45"/>
        <v>0.32967032967032972</v>
      </c>
    </row>
    <row r="223" spans="1:68" ht="27" customHeight="1" x14ac:dyDescent="0.25">
      <c r="A223" s="54" t="s">
        <v>378</v>
      </c>
      <c r="B223" s="54" t="s">
        <v>379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240</v>
      </c>
      <c r="Y223" s="742">
        <f t="shared" si="41"/>
        <v>240</v>
      </c>
      <c r="Z223" s="36">
        <f t="shared" si="46"/>
        <v>0.65100000000000002</v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265.8</v>
      </c>
      <c r="BN223" s="64">
        <f t="shared" si="43"/>
        <v>265.8</v>
      </c>
      <c r="BO223" s="64">
        <f t="shared" si="44"/>
        <v>0.5494505494505495</v>
      </c>
      <c r="BP223" s="64">
        <f t="shared" si="45"/>
        <v>0.5494505494505495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480.11494252873564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482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3.1877000000000004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1174</v>
      </c>
      <c r="Y225" s="743">
        <f>IFERROR(SUM(Y213:Y223),"0")</f>
        <v>1182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381</v>
      </c>
      <c r="B227" s="54" t="s">
        <v>382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56" t="s">
        <v>383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40</v>
      </c>
      <c r="Y229" s="742">
        <f>IFERROR(IF(X229="",0,CEILING((X229/$H229),1)*$H229),"")</f>
        <v>40.799999999999997</v>
      </c>
      <c r="Z229" s="36">
        <f>IFERROR(IF(Y229=0,"",ROUNDUP(Y229/H229,0)*0.00651),"")</f>
        <v>0.11067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44.20000000000001</v>
      </c>
      <c r="BN229" s="64">
        <f>IFERROR(Y229*I229/H229,"0")</f>
        <v>45.084000000000003</v>
      </c>
      <c r="BO229" s="64">
        <f>IFERROR(1/J229*(X229/H229),"0")</f>
        <v>9.1575091575091583E-2</v>
      </c>
      <c r="BP229" s="64">
        <f>IFERROR(1/J229*(Y229/H229),"0")</f>
        <v>9.3406593406593408E-2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48</v>
      </c>
      <c r="Y230" s="742">
        <f>IFERROR(IF(X230="",0,CEILING((X230/$H230),1)*$H230),"")</f>
        <v>48</v>
      </c>
      <c r="Z230" s="36">
        <f>IFERROR(IF(Y230=0,"",ROUNDUP(Y230/H230,0)*0.00651),"")</f>
        <v>0.13020000000000001</v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53.040000000000006</v>
      </c>
      <c r="BN230" s="64">
        <f>IFERROR(Y230*I230/H230,"0")</f>
        <v>53.040000000000006</v>
      </c>
      <c r="BO230" s="64">
        <f>IFERROR(1/J230*(X230/H230),"0")</f>
        <v>0.1098901098901099</v>
      </c>
      <c r="BP230" s="64">
        <f>IFERROR(1/J230*(Y230/H230),"0")</f>
        <v>0.1098901098901099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36.666666666666671</v>
      </c>
      <c r="Y231" s="743">
        <f>IFERROR(Y227/H227,"0")+IFERROR(Y228/H228,"0")+IFERROR(Y229/H229,"0")+IFERROR(Y230/H230,"0")</f>
        <v>37</v>
      </c>
      <c r="Z231" s="743">
        <f>IFERROR(IF(Z227="",0,Z227),"0")+IFERROR(IF(Z228="",0,Z228),"0")+IFERROR(IF(Z229="",0,Z229),"0")+IFERROR(IF(Z230="",0,Z230),"0")</f>
        <v>0.24087000000000003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88</v>
      </c>
      <c r="Y232" s="743">
        <f>IFERROR(SUM(Y227:Y230),"0")</f>
        <v>88.8</v>
      </c>
      <c r="Z232" s="37"/>
      <c r="AA232" s="744"/>
      <c r="AB232" s="744"/>
      <c r="AC232" s="744"/>
    </row>
    <row r="233" spans="1:68" ht="16.5" hidden="1" customHeight="1" x14ac:dyDescent="0.25">
      <c r="A233" s="745" t="s">
        <v>393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394</v>
      </c>
      <c r="B235" s="54" t="s">
        <v>395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400</v>
      </c>
      <c r="B237" s="54" t="s">
        <v>401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403</v>
      </c>
      <c r="B238" s="54" t="s">
        <v>404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403</v>
      </c>
      <c r="B239" s="54" t="s">
        <v>406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411</v>
      </c>
      <c r="B242" s="54" t="s">
        <v>412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413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414</v>
      </c>
      <c r="B247" s="54" t="s">
        <v>415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414</v>
      </c>
      <c r="B248" s="54" t="s">
        <v>417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30</v>
      </c>
      <c r="Y248" s="742">
        <f t="shared" si="52"/>
        <v>34.799999999999997</v>
      </c>
      <c r="Z248" s="36">
        <f>IFERROR(IF(Y248=0,"",ROUNDUP(Y248/H248,0)*0.01898),"")</f>
        <v>5.6940000000000004E-2</v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31.125000000000004</v>
      </c>
      <c r="BN248" s="64">
        <f t="shared" si="54"/>
        <v>36.104999999999997</v>
      </c>
      <c r="BO248" s="64">
        <f t="shared" si="55"/>
        <v>4.0409482758620691E-2</v>
      </c>
      <c r="BP248" s="64">
        <f t="shared" si="56"/>
        <v>4.6875E-2</v>
      </c>
    </row>
    <row r="249" spans="1:68" ht="27" hidden="1" customHeight="1" x14ac:dyDescent="0.25">
      <c r="A249" s="54" t="s">
        <v>419</v>
      </c>
      <c r="B249" s="54" t="s">
        <v>420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30</v>
      </c>
      <c r="Y250" s="742">
        <f t="shared" si="52"/>
        <v>34.799999999999997</v>
      </c>
      <c r="Z250" s="36">
        <f>IFERROR(IF(Y250=0,"",ROUNDUP(Y250/H250,0)*0.01898),"")</f>
        <v>5.6940000000000004E-2</v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31.125000000000004</v>
      </c>
      <c r="BN250" s="64">
        <f t="shared" si="54"/>
        <v>36.104999999999997</v>
      </c>
      <c r="BO250" s="64">
        <f t="shared" si="55"/>
        <v>4.0409482758620691E-2</v>
      </c>
      <c r="BP250" s="64">
        <f t="shared" si="56"/>
        <v>4.6875E-2</v>
      </c>
    </row>
    <row r="251" spans="1:68" ht="27" hidden="1" customHeight="1" x14ac:dyDescent="0.25">
      <c r="A251" s="54" t="s">
        <v>422</v>
      </c>
      <c r="B251" s="54" t="s">
        <v>425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32</v>
      </c>
      <c r="Y252" s="742">
        <f t="shared" si="52"/>
        <v>32</v>
      </c>
      <c r="Z252" s="36">
        <f>IFERROR(IF(Y252=0,"",ROUNDUP(Y252/H252,0)*0.00902),"")</f>
        <v>7.2160000000000002E-2</v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33.68</v>
      </c>
      <c r="BN252" s="64">
        <f t="shared" si="54"/>
        <v>33.68</v>
      </c>
      <c r="BO252" s="64">
        <f t="shared" si="55"/>
        <v>6.0606060606060608E-2</v>
      </c>
      <c r="BP252" s="64">
        <f t="shared" si="56"/>
        <v>6.0606060606060608E-2</v>
      </c>
    </row>
    <row r="253" spans="1:68" ht="27" hidden="1" customHeight="1" x14ac:dyDescent="0.25">
      <c r="A253" s="54" t="s">
        <v>428</v>
      </c>
      <c r="B253" s="54" t="s">
        <v>429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32</v>
      </c>
      <c r="Y255" s="742">
        <f t="shared" si="52"/>
        <v>32</v>
      </c>
      <c r="Z255" s="36">
        <f>IFERROR(IF(Y255=0,"",ROUNDUP(Y255/H255,0)*0.00902),"")</f>
        <v>7.2160000000000002E-2</v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33.68</v>
      </c>
      <c r="BN255" s="64">
        <f t="shared" si="54"/>
        <v>33.68</v>
      </c>
      <c r="BO255" s="64">
        <f t="shared" si="55"/>
        <v>6.0606060606060608E-2</v>
      </c>
      <c r="BP255" s="64">
        <f t="shared" si="56"/>
        <v>6.0606060606060608E-2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21.172413793103448</v>
      </c>
      <c r="Y256" s="743">
        <f>IFERROR(Y247/H247,"0")+IFERROR(Y248/H248,"0")+IFERROR(Y249/H249,"0")+IFERROR(Y250/H250,"0")+IFERROR(Y251/H251,"0")+IFERROR(Y252/H252,"0")+IFERROR(Y253/H253,"0")+IFERROR(Y254/H254,"0")+IFERROR(Y255/H255,"0")</f>
        <v>22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0.25819999999999999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124</v>
      </c>
      <c r="Y257" s="743">
        <f>IFERROR(SUM(Y247:Y255),"0")</f>
        <v>133.6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435</v>
      </c>
      <c r="B259" s="54" t="s">
        <v>436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438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439</v>
      </c>
      <c r="B264" s="54" t="s">
        <v>440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442</v>
      </c>
      <c r="B266" s="54" t="s">
        <v>445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447</v>
      </c>
      <c r="B267" s="54" t="s">
        <v>448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450</v>
      </c>
      <c r="B268" s="54" t="s">
        <v>451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453</v>
      </c>
      <c r="B269" s="54" t="s">
        <v>454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456</v>
      </c>
      <c r="B270" s="54" t="s">
        <v>457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459</v>
      </c>
      <c r="B271" s="54" t="s">
        <v>460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462</v>
      </c>
      <c r="B272" s="54" t="s">
        <v>463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465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466</v>
      </c>
      <c r="B277" s="54" t="s">
        <v>467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468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469</v>
      </c>
      <c r="B282" s="54" t="s">
        <v>470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471</v>
      </c>
      <c r="B283" s="54" t="s">
        <v>472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474</v>
      </c>
      <c r="B284" s="54" t="s">
        <v>475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477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478</v>
      </c>
      <c r="B289" s="54" t="s">
        <v>479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481</v>
      </c>
      <c r="B290" s="54" t="s">
        <v>482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200</v>
      </c>
      <c r="Y292" s="742">
        <f t="shared" si="62"/>
        <v>201.6</v>
      </c>
      <c r="Z292" s="36">
        <f>IFERROR(IF(Y292=0,"",ROUNDUP(Y292/H292,0)*0.00651),"")</f>
        <v>0.54683999999999999</v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221</v>
      </c>
      <c r="BN292" s="64">
        <f t="shared" si="64"/>
        <v>222.768</v>
      </c>
      <c r="BO292" s="64">
        <f t="shared" si="65"/>
        <v>0.45787545787545797</v>
      </c>
      <c r="BP292" s="64">
        <f t="shared" si="66"/>
        <v>0.46153846153846156</v>
      </c>
    </row>
    <row r="293" spans="1:68" ht="37.5" customHeight="1" x14ac:dyDescent="0.25">
      <c r="A293" s="54" t="s">
        <v>490</v>
      </c>
      <c r="B293" s="54" t="s">
        <v>491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240</v>
      </c>
      <c r="Y293" s="742">
        <f t="shared" si="62"/>
        <v>240</v>
      </c>
      <c r="Z293" s="36">
        <f>IFERROR(IF(Y293=0,"",ROUNDUP(Y293/H293,0)*0.00651),"")</f>
        <v>0.65100000000000002</v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258.00000000000006</v>
      </c>
      <c r="BN293" s="64">
        <f t="shared" si="64"/>
        <v>258.00000000000006</v>
      </c>
      <c r="BO293" s="64">
        <f t="shared" si="65"/>
        <v>0.5494505494505495</v>
      </c>
      <c r="BP293" s="64">
        <f t="shared" si="66"/>
        <v>0.5494505494505495</v>
      </c>
    </row>
    <row r="294" spans="1:68" ht="37.5" hidden="1" customHeight="1" x14ac:dyDescent="0.25">
      <c r="A294" s="54" t="s">
        <v>492</v>
      </c>
      <c r="B294" s="54" t="s">
        <v>493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183.33333333333334</v>
      </c>
      <c r="Y295" s="743">
        <f>IFERROR(Y289/H289,"0")+IFERROR(Y290/H290,"0")+IFERROR(Y291/H291,"0")+IFERROR(Y292/H292,"0")+IFERROR(Y293/H293,"0")+IFERROR(Y294/H294,"0")</f>
        <v>184</v>
      </c>
      <c r="Z295" s="743">
        <f>IFERROR(IF(Z289="",0,Z289),"0")+IFERROR(IF(Z290="",0,Z290),"0")+IFERROR(IF(Z291="",0,Z291),"0")+IFERROR(IF(Z292="",0,Z292),"0")+IFERROR(IF(Z293="",0,Z293),"0")+IFERROR(IF(Z294="",0,Z294),"0")</f>
        <v>1.19784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440</v>
      </c>
      <c r="Y296" s="743">
        <f>IFERROR(SUM(Y289:Y294),"0")</f>
        <v>441.6</v>
      </c>
      <c r="Z296" s="37"/>
      <c r="AA296" s="744"/>
      <c r="AB296" s="744"/>
      <c r="AC296" s="744"/>
    </row>
    <row r="297" spans="1:68" ht="16.5" hidden="1" customHeight="1" x14ac:dyDescent="0.25">
      <c r="A297" s="745" t="s">
        <v>495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496</v>
      </c>
      <c r="B299" s="54" t="s">
        <v>497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499</v>
      </c>
      <c r="B303" s="54" t="s">
        <v>500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502</v>
      </c>
      <c r="B307" s="54" t="s">
        <v>503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505</v>
      </c>
      <c r="B308" s="54" t="s">
        <v>506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508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509</v>
      </c>
      <c r="B313" s="54" t="s">
        <v>510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512</v>
      </c>
      <c r="B317" s="54" t="s">
        <v>513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515</v>
      </c>
      <c r="B321" s="54" t="s">
        <v>516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521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522</v>
      </c>
      <c r="B327" s="54" t="s">
        <v>523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526</v>
      </c>
      <c r="B332" s="54" t="s">
        <v>527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350</v>
      </c>
      <c r="Y332" s="742">
        <f>IFERROR(IF(X332="",0,CEILING((X332/$H332),1)*$H332),"")</f>
        <v>350.7</v>
      </c>
      <c r="Z332" s="36">
        <f>IFERROR(IF(Y332=0,"",ROUNDUP(Y332/H332,0)*0.00502),"")</f>
        <v>0.83833999999999997</v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366.66666666666669</v>
      </c>
      <c r="BN332" s="64">
        <f>IFERROR(Y332*I332/H332,"0")</f>
        <v>367.40000000000003</v>
      </c>
      <c r="BO332" s="64">
        <f>IFERROR(1/J332*(X332/H332),"0")</f>
        <v>0.71225071225071224</v>
      </c>
      <c r="BP332" s="64">
        <f>IFERROR(1/J332*(Y332/H332),"0")</f>
        <v>0.71367521367521369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166.66666666666666</v>
      </c>
      <c r="Y334" s="743">
        <f>IFERROR(Y332/H332,"0")+IFERROR(Y333/H333,"0")</f>
        <v>167</v>
      </c>
      <c r="Z334" s="743">
        <f>IFERROR(IF(Z332="",0,Z332),"0")+IFERROR(IF(Z333="",0,Z333),"0")</f>
        <v>0.83833999999999997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350</v>
      </c>
      <c r="Y335" s="743">
        <f>IFERROR(SUM(Y332:Y333),"0")</f>
        <v>350.7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531</v>
      </c>
      <c r="B337" s="54" t="s">
        <v>532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534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535</v>
      </c>
      <c r="B342" s="54" t="s">
        <v>536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538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539</v>
      </c>
      <c r="B347" s="54" t="s">
        <v>540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542</v>
      </c>
      <c r="B348" s="54" t="s">
        <v>543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542</v>
      </c>
      <c r="B349" s="54" t="s">
        <v>545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50</v>
      </c>
      <c r="Y374" s="742">
        <f>IFERROR(IF(X374="",0,CEILING((X374/$H374),1)*$H374),"")</f>
        <v>50.400000000000006</v>
      </c>
      <c r="Z374" s="36">
        <f>IFERROR(IF(Y374=0,"",ROUNDUP(Y374/H374,0)*0.01898),"")</f>
        <v>0.11388000000000001</v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53.089285714285715</v>
      </c>
      <c r="BN374" s="64">
        <f>IFERROR(Y374*I374/H374,"0")</f>
        <v>53.514000000000003</v>
      </c>
      <c r="BO374" s="64">
        <f>IFERROR(1/J374*(X374/H374),"0")</f>
        <v>9.3005952380952384E-2</v>
      </c>
      <c r="BP374" s="64">
        <f>IFERROR(1/J374*(Y374/H374),"0")</f>
        <v>9.375E-2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300</v>
      </c>
      <c r="Y375" s="742">
        <f>IFERROR(IF(X375="",0,CEILING((X375/$H375),1)*$H375),"")</f>
        <v>304.2</v>
      </c>
      <c r="Z375" s="36">
        <f>IFERROR(IF(Y375=0,"",ROUNDUP(Y375/H375,0)*0.01898),"")</f>
        <v>0.74021999999999999</v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319.96153846153851</v>
      </c>
      <c r="BN375" s="64">
        <f>IFERROR(Y375*I375/H375,"0")</f>
        <v>324.44100000000003</v>
      </c>
      <c r="BO375" s="64">
        <f>IFERROR(1/J375*(X375/H375),"0")</f>
        <v>0.60096153846153844</v>
      </c>
      <c r="BP375" s="64">
        <f>IFERROR(1/J375*(Y375/H375),"0")</f>
        <v>0.609375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30</v>
      </c>
      <c r="Y376" s="742">
        <f>IFERROR(IF(X376="",0,CEILING((X376/$H376),1)*$H376),"")</f>
        <v>33.6</v>
      </c>
      <c r="Z376" s="36">
        <f>IFERROR(IF(Y376=0,"",ROUNDUP(Y376/H376,0)*0.01898),"")</f>
        <v>7.5920000000000001E-2</v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31.853571428571428</v>
      </c>
      <c r="BN376" s="64">
        <f>IFERROR(Y376*I376/H376,"0")</f>
        <v>35.676000000000002</v>
      </c>
      <c r="BO376" s="64">
        <f>IFERROR(1/J376*(X376/H376),"0")</f>
        <v>5.5803571428571425E-2</v>
      </c>
      <c r="BP376" s="64">
        <f>IFERROR(1/J376*(Y376/H376),"0")</f>
        <v>6.25E-2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47.985347985347985</v>
      </c>
      <c r="Y377" s="743">
        <f>IFERROR(Y374/H374,"0")+IFERROR(Y375/H375,"0")+IFERROR(Y376/H376,"0")</f>
        <v>49</v>
      </c>
      <c r="Z377" s="743">
        <f>IFERROR(IF(Z374="",0,Z374),"0")+IFERROR(IF(Z375="",0,Z375),"0")+IFERROR(IF(Z376="",0,Z376),"0")</f>
        <v>0.93001999999999996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380</v>
      </c>
      <c r="Y378" s="743">
        <f>IFERROR(SUM(Y374:Y376),"0")</f>
        <v>388.20000000000005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21</v>
      </c>
      <c r="Y394" s="742">
        <f>IFERROR(IF(X394="",0,CEILING((X394/$H394),1)*$H394),"")</f>
        <v>21.6</v>
      </c>
      <c r="Z394" s="36">
        <f>IFERROR(IF(Y394=0,"",ROUNDUP(Y394/H394,0)*0.00651),"")</f>
        <v>7.8119999999999995E-2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23.66</v>
      </c>
      <c r="BN394" s="64">
        <f>IFERROR(Y394*I394/H394,"0")</f>
        <v>24.335999999999999</v>
      </c>
      <c r="BO394" s="64">
        <f>IFERROR(1/J394*(X394/H394),"0")</f>
        <v>6.4102564102564111E-2</v>
      </c>
      <c r="BP394" s="64">
        <f>IFERROR(1/J394*(Y394/H394),"0")</f>
        <v>6.5934065934065936E-2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11.666666666666666</v>
      </c>
      <c r="Y395" s="743">
        <f>IFERROR(Y394/H394,"0")</f>
        <v>12</v>
      </c>
      <c r="Z395" s="743">
        <f>IFERROR(IF(Z394="",0,Z394),"0")</f>
        <v>7.8119999999999995E-2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21</v>
      </c>
      <c r="Y396" s="743">
        <f>IFERROR(SUM(Y394:Y394),"0")</f>
        <v>21.6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875</v>
      </c>
      <c r="Y399" s="742">
        <f>IFERROR(IF(X399="",0,CEILING((X399/$H399),1)*$H399),"")</f>
        <v>875.7</v>
      </c>
      <c r="Z399" s="36">
        <f>IFERROR(IF(Y399=0,"",ROUNDUP(Y399/H399,0)*0.00651),"")</f>
        <v>2.7146699999999999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980</v>
      </c>
      <c r="BN399" s="64">
        <f>IFERROR(Y399*I399/H399,"0")</f>
        <v>980.78399999999999</v>
      </c>
      <c r="BO399" s="64">
        <f>IFERROR(1/J399*(X399/H399),"0")</f>
        <v>2.2893772893772892</v>
      </c>
      <c r="BP399" s="64">
        <f>IFERROR(1/J399*(Y399/H399),"0")</f>
        <v>2.2912087912087915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350</v>
      </c>
      <c r="Y400" s="742">
        <f>IFERROR(IF(X400="",0,CEILING((X400/$H400),1)*$H400),"")</f>
        <v>350.7</v>
      </c>
      <c r="Z400" s="36">
        <f>IFERROR(IF(Y400=0,"",ROUNDUP(Y400/H400,0)*0.00651),"")</f>
        <v>1.08717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390</v>
      </c>
      <c r="BN400" s="64">
        <f>IFERROR(Y400*I400/H400,"0")</f>
        <v>390.78</v>
      </c>
      <c r="BO400" s="64">
        <f>IFERROR(1/J400*(X400/H400),"0")</f>
        <v>0.91575091575091572</v>
      </c>
      <c r="BP400" s="64">
        <f>IFERROR(1/J400*(Y400/H400),"0")</f>
        <v>0.91758241758241765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583.33333333333326</v>
      </c>
      <c r="Y401" s="743">
        <f>IFERROR(Y398/H398,"0")+IFERROR(Y399/H399,"0")+IFERROR(Y400/H400,"0")</f>
        <v>584</v>
      </c>
      <c r="Z401" s="743">
        <f>IFERROR(IF(Z398="",0,Z398),"0")+IFERROR(IF(Z399="",0,Z399),"0")+IFERROR(IF(Z400="",0,Z400),"0")</f>
        <v>3.8018399999999999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1225</v>
      </c>
      <c r="Y402" s="743">
        <f>IFERROR(SUM(Y398:Y400),"0")</f>
        <v>1226.4000000000001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1200</v>
      </c>
      <c r="Y406" s="742">
        <f t="shared" ref="Y406:Y415" si="77">IFERROR(IF(X406="",0,CEILING((X406/$H406),1)*$H406),"")</f>
        <v>1200</v>
      </c>
      <c r="Z406" s="36">
        <f>IFERROR(IF(Y406=0,"",ROUNDUP(Y406/H406,0)*0.02175),"")</f>
        <v>1.7399999999999998</v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1238.4000000000001</v>
      </c>
      <c r="BN406" s="64">
        <f t="shared" ref="BN406:BN415" si="79">IFERROR(Y406*I406/H406,"0")</f>
        <v>1238.4000000000001</v>
      </c>
      <c r="BO406" s="64">
        <f t="shared" ref="BO406:BO415" si="80">IFERROR(1/J406*(X406/H406),"0")</f>
        <v>1.6666666666666665</v>
      </c>
      <c r="BP406" s="64">
        <f t="shared" ref="BP406:BP415" si="81">IFERROR(1/J406*(Y406/H406),"0")</f>
        <v>1.6666666666666665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800</v>
      </c>
      <c r="Y408" s="742">
        <f t="shared" si="77"/>
        <v>810</v>
      </c>
      <c r="Z408" s="36">
        <f>IFERROR(IF(Y408=0,"",ROUNDUP(Y408/H408,0)*0.02175),"")</f>
        <v>1.1744999999999999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825.6</v>
      </c>
      <c r="BN408" s="64">
        <f t="shared" si="79"/>
        <v>835.92000000000007</v>
      </c>
      <c r="BO408" s="64">
        <f t="shared" si="80"/>
        <v>1.1111111111111112</v>
      </c>
      <c r="BP408" s="64">
        <f t="shared" si="81"/>
        <v>1.125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1000</v>
      </c>
      <c r="Y410" s="742">
        <f t="shared" si="77"/>
        <v>1005</v>
      </c>
      <c r="Z410" s="36">
        <f>IFERROR(IF(Y410=0,"",ROUNDUP(Y410/H410,0)*0.02175),"")</f>
        <v>1.4572499999999999</v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1032</v>
      </c>
      <c r="BN410" s="64">
        <f t="shared" si="79"/>
        <v>1037.1600000000001</v>
      </c>
      <c r="BO410" s="64">
        <f t="shared" si="80"/>
        <v>1.3888888888888888</v>
      </c>
      <c r="BP410" s="64">
        <f t="shared" si="81"/>
        <v>1.3958333333333333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300</v>
      </c>
      <c r="Y412" s="742">
        <f t="shared" si="77"/>
        <v>300</v>
      </c>
      <c r="Z412" s="36">
        <f>IFERROR(IF(Y412=0,"",ROUNDUP(Y412/H412,0)*0.02175),"")</f>
        <v>0.43499999999999994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309.60000000000002</v>
      </c>
      <c r="BN412" s="64">
        <f t="shared" si="79"/>
        <v>309.60000000000002</v>
      </c>
      <c r="BO412" s="64">
        <f t="shared" si="80"/>
        <v>0.41666666666666663</v>
      </c>
      <c r="BP412" s="64">
        <f t="shared" si="81"/>
        <v>0.41666666666666663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25</v>
      </c>
      <c r="Y415" s="742">
        <f t="shared" si="77"/>
        <v>25</v>
      </c>
      <c r="Z415" s="36">
        <f>IFERROR(IF(Y415=0,"",ROUNDUP(Y415/H415,0)*0.00902),"")</f>
        <v>4.5100000000000001E-2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26.05</v>
      </c>
      <c r="BN415" s="64">
        <f t="shared" si="79"/>
        <v>26.05</v>
      </c>
      <c r="BO415" s="64">
        <f t="shared" si="80"/>
        <v>3.787878787878788E-2</v>
      </c>
      <c r="BP415" s="64">
        <f t="shared" si="81"/>
        <v>3.787878787878788E-2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225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226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4.8518499999999989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3325</v>
      </c>
      <c r="Y417" s="743">
        <f>IFERROR(SUM(Y406:Y415),"0")</f>
        <v>3340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1500</v>
      </c>
      <c r="Y419" s="742">
        <f>IFERROR(IF(X419="",0,CEILING((X419/$H419),1)*$H419),"")</f>
        <v>1500</v>
      </c>
      <c r="Z419" s="36">
        <f>IFERROR(IF(Y419=0,"",ROUNDUP(Y419/H419,0)*0.02175),"")</f>
        <v>2.1749999999999998</v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1548</v>
      </c>
      <c r="BN419" s="64">
        <f>IFERROR(Y419*I419/H419,"0")</f>
        <v>1548</v>
      </c>
      <c r="BO419" s="64">
        <f>IFERROR(1/J419*(X419/H419),"0")</f>
        <v>2.083333333333333</v>
      </c>
      <c r="BP419" s="64">
        <f>IFERROR(1/J419*(Y419/H419),"0")</f>
        <v>2.083333333333333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12</v>
      </c>
      <c r="Y420" s="742">
        <f>IFERROR(IF(X420="",0,CEILING((X420/$H420),1)*$H420),"")</f>
        <v>12</v>
      </c>
      <c r="Z420" s="36">
        <f>IFERROR(IF(Y420=0,"",ROUNDUP(Y420/H420,0)*0.00902),"")</f>
        <v>2.7060000000000001E-2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12.629999999999999</v>
      </c>
      <c r="BN420" s="64">
        <f>IFERROR(Y420*I420/H420,"0")</f>
        <v>12.629999999999999</v>
      </c>
      <c r="BO420" s="64">
        <f>IFERROR(1/J420*(X420/H420),"0")</f>
        <v>2.2727272727272728E-2</v>
      </c>
      <c r="BP420" s="64">
        <f>IFERROR(1/J420*(Y420/H420),"0")</f>
        <v>2.2727272727272728E-2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103</v>
      </c>
      <c r="Y421" s="743">
        <f>IFERROR(Y419/H419,"0")+IFERROR(Y420/H420,"0")</f>
        <v>103</v>
      </c>
      <c r="Z421" s="743">
        <f>IFERROR(IF(Z419="",0,Z419),"0")+IFERROR(IF(Z420="",0,Z420),"0")</f>
        <v>2.2020599999999999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1512</v>
      </c>
      <c r="Y422" s="743">
        <f>IFERROR(SUM(Y419:Y420),"0")</f>
        <v>1512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90</v>
      </c>
      <c r="Y425" s="742">
        <f>IFERROR(IF(X425="",0,CEILING((X425/$H425),1)*$H425),"")</f>
        <v>90</v>
      </c>
      <c r="Z425" s="36">
        <f>IFERROR(IF(Y425=0,"",ROUNDUP(Y425/H425,0)*0.01898),"")</f>
        <v>0.1898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95.19</v>
      </c>
      <c r="BN425" s="64">
        <f>IFERROR(Y425*I425/H425,"0")</f>
        <v>95.19</v>
      </c>
      <c r="BO425" s="64">
        <f>IFERROR(1/J425*(X425/H425),"0")</f>
        <v>0.15625</v>
      </c>
      <c r="BP425" s="64">
        <f>IFERROR(1/J425*(Y425/H425),"0")</f>
        <v>0.15625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10</v>
      </c>
      <c r="Y426" s="743">
        <f>IFERROR(Y424/H424,"0")+IFERROR(Y425/H425,"0")</f>
        <v>10</v>
      </c>
      <c r="Z426" s="743">
        <f>IFERROR(IF(Z424="",0,Z424),"0")+IFERROR(IF(Z425="",0,Z425),"0")</f>
        <v>0.1898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90</v>
      </c>
      <c r="Y427" s="743">
        <f>IFERROR(SUM(Y424:Y425),"0")</f>
        <v>90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20</v>
      </c>
      <c r="Y429" s="742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2.2222222222222223</v>
      </c>
      <c r="Y430" s="743">
        <f>IFERROR(Y429/H429,"0")</f>
        <v>3</v>
      </c>
      <c r="Z430" s="743">
        <f>IFERROR(IF(Z429="",0,Z429),"0")</f>
        <v>5.6940000000000004E-2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20</v>
      </c>
      <c r="Y431" s="743">
        <f>IFERROR(SUM(Y429:Y429),"0")</f>
        <v>27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120</v>
      </c>
      <c r="Y440" s="742">
        <f t="shared" si="82"/>
        <v>120</v>
      </c>
      <c r="Z440" s="36">
        <f>IFERROR(IF(Y440=0,"",ROUNDUP(Y440/H440,0)*0.01898),"")</f>
        <v>0.1898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124.35000000000001</v>
      </c>
      <c r="BN440" s="64">
        <f t="shared" si="84"/>
        <v>124.35000000000001</v>
      </c>
      <c r="BO440" s="64">
        <f t="shared" si="85"/>
        <v>0.15625</v>
      </c>
      <c r="BP440" s="64">
        <f t="shared" si="86"/>
        <v>0.15625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10</v>
      </c>
      <c r="Y442" s="743">
        <f>IFERROR(Y434/H434,"0")+IFERROR(Y435/H435,"0")+IFERROR(Y436/H436,"0")+IFERROR(Y437/H437,"0")+IFERROR(Y438/H438,"0")+IFERROR(Y439/H439,"0")+IFERROR(Y440/H440,"0")+IFERROR(Y441/H441,"0")</f>
        <v>10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120</v>
      </c>
      <c r="Y443" s="743">
        <f>IFERROR(SUM(Y434:Y441),"0")</f>
        <v>120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70</v>
      </c>
      <c r="Y450" s="742">
        <f>IFERROR(IF(X450="",0,CEILING((X450/$H450),1)*$H450),"")</f>
        <v>72</v>
      </c>
      <c r="Z450" s="36">
        <f>IFERROR(IF(Y450=0,"",ROUNDUP(Y450/H450,0)*0.01898),"")</f>
        <v>0.15184</v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74.036666666666676</v>
      </c>
      <c r="BN450" s="64">
        <f>IFERROR(Y450*I450/H450,"0")</f>
        <v>76.152000000000001</v>
      </c>
      <c r="BO450" s="64">
        <f>IFERROR(1/J450*(X450/H450),"0")</f>
        <v>0.12152777777777778</v>
      </c>
      <c r="BP450" s="64">
        <f>IFERROR(1/J450*(Y450/H450),"0")</f>
        <v>0.125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7.7777777777777777</v>
      </c>
      <c r="Y455" s="743">
        <f>IFERROR(Y450/H450,"0")+IFERROR(Y451/H451,"0")+IFERROR(Y452/H452,"0")+IFERROR(Y453/H453,"0")+IFERROR(Y454/H454,"0")</f>
        <v>8</v>
      </c>
      <c r="Z455" s="743">
        <f>IFERROR(IF(Z450="",0,Z450),"0")+IFERROR(IF(Z451="",0,Z451),"0")+IFERROR(IF(Z452="",0,Z452),"0")+IFERROR(IF(Z453="",0,Z453),"0")+IFERROR(IF(Z454="",0,Z454),"0")</f>
        <v>0.15184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70</v>
      </c>
      <c r="Y456" s="743">
        <f>IFERROR(SUM(Y450:Y454),"0")</f>
        <v>72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10</v>
      </c>
      <c r="Y467" s="742">
        <f t="shared" si="87"/>
        <v>10.8</v>
      </c>
      <c r="Z467" s="36">
        <f>IFERROR(IF(Y467=0,"",ROUNDUP(Y467/H467,0)*0.00902),"")</f>
        <v>1.804E-2</v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10.388888888888889</v>
      </c>
      <c r="BN467" s="64">
        <f t="shared" si="89"/>
        <v>11.22</v>
      </c>
      <c r="BO467" s="64">
        <f t="shared" si="90"/>
        <v>1.4029180695847361E-2</v>
      </c>
      <c r="BP467" s="64">
        <f t="shared" si="91"/>
        <v>1.5151515151515152E-2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87.5</v>
      </c>
      <c r="Y470" s="742">
        <f t="shared" si="87"/>
        <v>88.2</v>
      </c>
      <c r="Z470" s="36">
        <f t="shared" si="92"/>
        <v>0.21084</v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92.916666666666657</v>
      </c>
      <c r="BN470" s="64">
        <f t="shared" si="89"/>
        <v>93.66</v>
      </c>
      <c r="BO470" s="64">
        <f t="shared" si="90"/>
        <v>0.17806267806267806</v>
      </c>
      <c r="BP470" s="64">
        <f t="shared" si="91"/>
        <v>0.17948717948717952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10.5</v>
      </c>
      <c r="Y473" s="742">
        <f t="shared" si="87"/>
        <v>10.5</v>
      </c>
      <c r="Z473" s="36">
        <f t="shared" si="92"/>
        <v>2.5100000000000001E-2</v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11.149999999999999</v>
      </c>
      <c r="BN473" s="64">
        <f t="shared" si="89"/>
        <v>11.149999999999999</v>
      </c>
      <c r="BO473" s="64">
        <f t="shared" si="90"/>
        <v>2.1367521367521368E-2</v>
      </c>
      <c r="BP473" s="64">
        <f t="shared" si="91"/>
        <v>2.1367521367521368E-2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35</v>
      </c>
      <c r="Y476" s="742">
        <f t="shared" si="87"/>
        <v>35.700000000000003</v>
      </c>
      <c r="Z476" s="36">
        <f t="shared" si="92"/>
        <v>8.5339999999999999E-2</v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37.166666666666664</v>
      </c>
      <c r="BN476" s="64">
        <f t="shared" si="89"/>
        <v>37.910000000000004</v>
      </c>
      <c r="BO476" s="64">
        <f t="shared" si="90"/>
        <v>7.1225071225071226E-2</v>
      </c>
      <c r="BP476" s="64">
        <f t="shared" si="91"/>
        <v>7.2649572649572655E-2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65.18518518518519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66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0.33931999999999995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143</v>
      </c>
      <c r="Y481" s="743">
        <f>IFERROR(SUM(Y464:Y479),"0")</f>
        <v>145.19999999999999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10</v>
      </c>
      <c r="Y497" s="742">
        <f>IFERROR(IF(X497="",0,CEILING((X497/$H497),1)*$H497),"")</f>
        <v>10.8</v>
      </c>
      <c r="Z497" s="36">
        <f>IFERROR(IF(Y497=0,"",ROUNDUP(Y497/H497,0)*0.00902),"")</f>
        <v>1.804E-2</v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10.388888888888889</v>
      </c>
      <c r="BN497" s="64">
        <f>IFERROR(Y497*I497/H497,"0")</f>
        <v>11.22</v>
      </c>
      <c r="BO497" s="64">
        <f>IFERROR(1/J497*(X497/H497),"0")</f>
        <v>1.4029180695847361E-2</v>
      </c>
      <c r="BP497" s="64">
        <f>IFERROR(1/J497*(Y497/H497),"0")</f>
        <v>1.5151515151515152E-2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1.8518518518518516</v>
      </c>
      <c r="Y501" s="743">
        <f>IFERROR(Y497/H497,"0")+IFERROR(Y498/H498,"0")+IFERROR(Y499/H499,"0")+IFERROR(Y500/H500,"0")</f>
        <v>2</v>
      </c>
      <c r="Z501" s="743">
        <f>IFERROR(IF(Z497="",0,Z497),"0")+IFERROR(IF(Z498="",0,Z498),"0")+IFERROR(IF(Z499="",0,Z499),"0")+IFERROR(IF(Z500="",0,Z500),"0")</f>
        <v>1.804E-2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10</v>
      </c>
      <c r="Y502" s="743">
        <f>IFERROR(SUM(Y497:Y500),"0")</f>
        <v>10.8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6</v>
      </c>
      <c r="Y505" s="742">
        <f>IFERROR(IF(X505="",0,CEILING((X505/$H505),1)*$H505),"")</f>
        <v>6</v>
      </c>
      <c r="Z505" s="36">
        <f>IFERROR(IF(Y505=0,"",ROUNDUP(Y505/H505,0)*0.00502),"")</f>
        <v>2.5100000000000001E-2</v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6.8600000000000012</v>
      </c>
      <c r="BN505" s="64">
        <f>IFERROR(Y505*I505/H505,"0")</f>
        <v>6.8600000000000012</v>
      </c>
      <c r="BO505" s="64">
        <f>IFERROR(1/J505*(X505/H505),"0")</f>
        <v>2.1367521367521368E-2</v>
      </c>
      <c r="BP505" s="64">
        <f>IFERROR(1/J505*(Y505/H505),"0")</f>
        <v>2.1367521367521368E-2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28</v>
      </c>
      <c r="Y507" s="742">
        <f>IFERROR(IF(X507="",0,CEILING((X507/$H507),1)*$H507),"")</f>
        <v>28.56</v>
      </c>
      <c r="Z507" s="36">
        <f>IFERROR(IF(Y507=0,"",ROUNDUP(Y507/H507,0)*0.00502),"")</f>
        <v>8.5339999999999999E-2</v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41.666666666666671</v>
      </c>
      <c r="BN507" s="64">
        <f>IFERROR(Y507*I507/H507,"0")</f>
        <v>42.5</v>
      </c>
      <c r="BO507" s="64">
        <f>IFERROR(1/J507*(X507/H507),"0")</f>
        <v>7.122507122507124E-2</v>
      </c>
      <c r="BP507" s="64">
        <f>IFERROR(1/J507*(Y507/H507),"0")</f>
        <v>7.2649572649572655E-2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21.666666666666668</v>
      </c>
      <c r="Y508" s="743">
        <f>IFERROR(Y505/H505,"0")+IFERROR(Y506/H506,"0")+IFERROR(Y507/H507,"0")</f>
        <v>22</v>
      </c>
      <c r="Z508" s="743">
        <f>IFERROR(IF(Z505="",0,Z505),"0")+IFERROR(IF(Z506="",0,Z506),"0")+IFERROR(IF(Z507="",0,Z507),"0")</f>
        <v>0.11044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34</v>
      </c>
      <c r="Y509" s="743">
        <f>IFERROR(SUM(Y505:Y507),"0")</f>
        <v>34.56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150</v>
      </c>
      <c r="Y522" s="742">
        <f t="shared" ref="Y522:Y537" si="93">IFERROR(IF(X522="",0,CEILING((X522/$H522),1)*$H522),"")</f>
        <v>153.12</v>
      </c>
      <c r="Z522" s="36">
        <f t="shared" ref="Z522:Z527" si="94">IFERROR(IF(Y522=0,"",ROUNDUP(Y522/H522,0)*0.01196),"")</f>
        <v>0.34683999999999998</v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160.22727272727272</v>
      </c>
      <c r="BN522" s="64">
        <f t="shared" ref="BN522:BN537" si="96">IFERROR(Y522*I522/H522,"0")</f>
        <v>163.56</v>
      </c>
      <c r="BO522" s="64">
        <f t="shared" ref="BO522:BO537" si="97">IFERROR(1/J522*(X522/H522),"0")</f>
        <v>0.27316433566433568</v>
      </c>
      <c r="BP522" s="64">
        <f t="shared" ref="BP522:BP537" si="98">IFERROR(1/J522*(Y522/H522),"0")</f>
        <v>0.27884615384615385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150</v>
      </c>
      <c r="Y525" s="742">
        <f t="shared" si="93"/>
        <v>153.12</v>
      </c>
      <c r="Z525" s="36">
        <f t="shared" si="94"/>
        <v>0.34683999999999998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160.22727272727272</v>
      </c>
      <c r="BN525" s="64">
        <f t="shared" si="96"/>
        <v>163.56</v>
      </c>
      <c r="BO525" s="64">
        <f t="shared" si="97"/>
        <v>0.27316433566433568</v>
      </c>
      <c r="BP525" s="64">
        <f t="shared" si="98"/>
        <v>0.27884615384615385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150</v>
      </c>
      <c r="Y527" s="742">
        <f t="shared" si="93"/>
        <v>153.12</v>
      </c>
      <c r="Z527" s="36">
        <f t="shared" si="94"/>
        <v>0.34683999999999998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160.22727272727272</v>
      </c>
      <c r="BN527" s="64">
        <f t="shared" si="96"/>
        <v>163.56</v>
      </c>
      <c r="BO527" s="64">
        <f t="shared" si="97"/>
        <v>0.27316433566433568</v>
      </c>
      <c r="BP527" s="64">
        <f t="shared" si="98"/>
        <v>0.27884615384615385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120</v>
      </c>
      <c r="Y528" s="742">
        <f t="shared" si="93"/>
        <v>122.4</v>
      </c>
      <c r="Z528" s="36">
        <f>IFERROR(IF(Y528=0,"",ROUNDUP(Y528/H528,0)*0.00902),"")</f>
        <v>0.30668000000000001</v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127</v>
      </c>
      <c r="BN528" s="64">
        <f t="shared" si="96"/>
        <v>129.54000000000002</v>
      </c>
      <c r="BO528" s="64">
        <f t="shared" si="97"/>
        <v>0.25252525252525254</v>
      </c>
      <c r="BP528" s="64">
        <f t="shared" si="98"/>
        <v>0.25757575757575757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180</v>
      </c>
      <c r="Y533" s="742">
        <f t="shared" si="93"/>
        <v>180</v>
      </c>
      <c r="Z533" s="36">
        <f>IFERROR(IF(Y533=0,"",ROUNDUP(Y533/H533,0)*0.00902),"")</f>
        <v>0.45100000000000001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190.49999999999997</v>
      </c>
      <c r="BN533" s="64">
        <f t="shared" si="96"/>
        <v>190.49999999999997</v>
      </c>
      <c r="BO533" s="64">
        <f t="shared" si="97"/>
        <v>0.37878787878787878</v>
      </c>
      <c r="BP533" s="64">
        <f t="shared" si="98"/>
        <v>0.37878787878787878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168.56060606060606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171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1.7982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750</v>
      </c>
      <c r="Y539" s="743">
        <f>IFERROR(SUM(Y522:Y537),"0")</f>
        <v>761.76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200</v>
      </c>
      <c r="Y541" s="742">
        <f>IFERROR(IF(X541="",0,CEILING((X541/$H541),1)*$H541),"")</f>
        <v>200.64000000000001</v>
      </c>
      <c r="Z541" s="36">
        <f>IFERROR(IF(Y541=0,"",ROUNDUP(Y541/H541,0)*0.01196),"")</f>
        <v>0.45448</v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213.63636363636363</v>
      </c>
      <c r="BN541" s="64">
        <f>IFERROR(Y541*I541/H541,"0")</f>
        <v>214.32</v>
      </c>
      <c r="BO541" s="64">
        <f>IFERROR(1/J541*(X541/H541),"0")</f>
        <v>0.36421911421911418</v>
      </c>
      <c r="BP541" s="64">
        <f>IFERROR(1/J541*(Y541/H541),"0")</f>
        <v>0.36538461538461542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37.878787878787875</v>
      </c>
      <c r="Y545" s="743">
        <f>IFERROR(Y541/H541,"0")+IFERROR(Y542/H542,"0")+IFERROR(Y543/H543,"0")+IFERROR(Y544/H544,"0")</f>
        <v>38</v>
      </c>
      <c r="Z545" s="743">
        <f>IFERROR(IF(Z541="",0,Z541),"0")+IFERROR(IF(Z542="",0,Z542),"0")+IFERROR(IF(Z543="",0,Z543),"0")+IFERROR(IF(Z544="",0,Z544),"0")</f>
        <v>0.45448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200</v>
      </c>
      <c r="Y546" s="743">
        <f>IFERROR(SUM(Y541:Y544),"0")</f>
        <v>200.64000000000001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20</v>
      </c>
      <c r="Y548" s="742">
        <f t="shared" ref="Y548:Y559" si="99">IFERROR(IF(X548="",0,CEILING((X548/$H548),1)*$H548),"")</f>
        <v>21.12</v>
      </c>
      <c r="Z548" s="36">
        <f>IFERROR(IF(Y548=0,"",ROUNDUP(Y548/H548,0)*0.01196),"")</f>
        <v>4.7840000000000001E-2</v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21.363636363636363</v>
      </c>
      <c r="BN548" s="64">
        <f t="shared" ref="BN548:BN559" si="101">IFERROR(Y548*I548/H548,"0")</f>
        <v>22.56</v>
      </c>
      <c r="BO548" s="64">
        <f t="shared" ref="BO548:BO559" si="102">IFERROR(1/J548*(X548/H548),"0")</f>
        <v>3.6421911421911424E-2</v>
      </c>
      <c r="BP548" s="64">
        <f t="shared" ref="BP548:BP559" si="103">IFERROR(1/J548*(Y548/H548),"0")</f>
        <v>3.8461538461538464E-2</v>
      </c>
    </row>
    <row r="549" spans="1:68" ht="27" hidden="1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80</v>
      </c>
      <c r="Y550" s="742">
        <f t="shared" si="99"/>
        <v>84.48</v>
      </c>
      <c r="Z550" s="36">
        <f>IFERROR(IF(Y550=0,"",ROUNDUP(Y550/H550,0)*0.01196),"")</f>
        <v>0.19136</v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85.454545454545453</v>
      </c>
      <c r="BN550" s="64">
        <f t="shared" si="101"/>
        <v>90.24</v>
      </c>
      <c r="BO550" s="64">
        <f t="shared" si="102"/>
        <v>0.14568764568764569</v>
      </c>
      <c r="BP550" s="64">
        <f t="shared" si="103"/>
        <v>0.15384615384615385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120</v>
      </c>
      <c r="Y552" s="742">
        <f t="shared" si="99"/>
        <v>120</v>
      </c>
      <c r="Z552" s="36">
        <f>IFERROR(IF(Y552=0,"",ROUNDUP(Y552/H552,0)*0.00902),"")</f>
        <v>0.22550000000000001</v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173.25</v>
      </c>
      <c r="BN552" s="64">
        <f t="shared" si="101"/>
        <v>173.25</v>
      </c>
      <c r="BO552" s="64">
        <f t="shared" si="102"/>
        <v>0.18939393939393939</v>
      </c>
      <c r="BP552" s="64">
        <f t="shared" si="103"/>
        <v>0.18939393939393939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6</v>
      </c>
      <c r="Y555" s="742">
        <f t="shared" si="99"/>
        <v>7.2</v>
      </c>
      <c r="Z555" s="36">
        <f>IFERROR(IF(Y555=0,"",ROUNDUP(Y555/H555,0)*0.00902),"")</f>
        <v>1.804E-2</v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6.35</v>
      </c>
      <c r="BN555" s="64">
        <f t="shared" si="101"/>
        <v>7.62</v>
      </c>
      <c r="BO555" s="64">
        <f t="shared" si="102"/>
        <v>1.2626262626262626E-2</v>
      </c>
      <c r="BP555" s="64">
        <f t="shared" si="103"/>
        <v>1.5151515151515152E-2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132</v>
      </c>
      <c r="Y557" s="742">
        <f t="shared" si="99"/>
        <v>133.20000000000002</v>
      </c>
      <c r="Z557" s="36">
        <f>IFERROR(IF(Y557=0,"",ROUNDUP(Y557/H557,0)*0.00902),"")</f>
        <v>0.33374000000000004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139.69999999999999</v>
      </c>
      <c r="BN557" s="64">
        <f t="shared" si="101"/>
        <v>140.97000000000003</v>
      </c>
      <c r="BO557" s="64">
        <f t="shared" si="102"/>
        <v>0.27777777777777779</v>
      </c>
      <c r="BP557" s="64">
        <f t="shared" si="103"/>
        <v>0.28030303030303039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82.272727272727266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84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0.81648000000000009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358</v>
      </c>
      <c r="Y561" s="743">
        <f>IFERROR(SUM(Y548:Y559),"0")</f>
        <v>366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10</v>
      </c>
      <c r="Y584" s="742">
        <f t="shared" si="104"/>
        <v>12</v>
      </c>
      <c r="Z584" s="36">
        <f>IFERROR(IF(Y584=0,"",ROUNDUP(Y584/H584,0)*0.01898),"")</f>
        <v>1.898E-2</v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10.362500000000001</v>
      </c>
      <c r="BN584" s="64">
        <f t="shared" si="106"/>
        <v>12.435</v>
      </c>
      <c r="BO584" s="64">
        <f t="shared" si="107"/>
        <v>1.3020833333333334E-2</v>
      </c>
      <c r="BP584" s="64">
        <f t="shared" si="108"/>
        <v>1.5625E-2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0.83333333333333337</v>
      </c>
      <c r="Y589" s="743">
        <f>IFERROR(Y582/H582,"0")+IFERROR(Y583/H583,"0")+IFERROR(Y584/H584,"0")+IFERROR(Y585/H585,"0")+IFERROR(Y586/H586,"0")+IFERROR(Y587/H587,"0")+IFERROR(Y588/H588,"0")</f>
        <v>1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1.898E-2</v>
      </c>
      <c r="AA589" s="744"/>
      <c r="AB589" s="744"/>
      <c r="AC589" s="744"/>
    </row>
    <row r="590" spans="1:68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10</v>
      </c>
      <c r="Y590" s="743">
        <f>IFERROR(SUM(Y582:Y588),"0")</f>
        <v>12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950</v>
      </c>
      <c r="Y609" s="742">
        <f>IFERROR(IF(X609="",0,CEILING((X609/$H609),1)*$H609),"")</f>
        <v>951.6</v>
      </c>
      <c r="Z609" s="36">
        <f>IFERROR(IF(Y609=0,"",ROUNDUP(Y609/H609,0)*0.01898),"")</f>
        <v>2.3155600000000001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1013.2115384615387</v>
      </c>
      <c r="BN609" s="64">
        <f>IFERROR(Y609*I609/H609,"0")</f>
        <v>1014.9180000000002</v>
      </c>
      <c r="BO609" s="64">
        <f>IFERROR(1/J609*(X609/H609),"0")</f>
        <v>1.9030448717948718</v>
      </c>
      <c r="BP609" s="64">
        <f>IFERROR(1/J609*(Y609/H609),"0")</f>
        <v>1.90625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121.7948717948718</v>
      </c>
      <c r="Y614" s="743">
        <f>IFERROR(Y609/H609,"0")+IFERROR(Y610/H610,"0")+IFERROR(Y611/H611,"0")+IFERROR(Y612/H612,"0")+IFERROR(Y613/H613,"0")</f>
        <v>122</v>
      </c>
      <c r="Z614" s="743">
        <f>IFERROR(IF(Z609="",0,Z609),"0")+IFERROR(IF(Z610="",0,Z610),"0")+IFERROR(IF(Z611="",0,Z611),"0")+IFERROR(IF(Z612="",0,Z612),"0")+IFERROR(IF(Z613="",0,Z613),"0")</f>
        <v>2.3155600000000001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950</v>
      </c>
      <c r="Y615" s="743">
        <f>IFERROR(SUM(Y609:Y613),"0")</f>
        <v>951.6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50</v>
      </c>
      <c r="Y617" s="742">
        <f>IFERROR(IF(X617="",0,CEILING((X617/$H617),1)*$H617),"")</f>
        <v>54.6</v>
      </c>
      <c r="Z617" s="36">
        <f>IFERROR(IF(Y617=0,"",ROUNDUP(Y617/H617,0)*0.01898),"")</f>
        <v>0.13286000000000001</v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52.78846153846154</v>
      </c>
      <c r="BN617" s="64">
        <f>IFERROR(Y617*I617/H617,"0")</f>
        <v>57.644999999999996</v>
      </c>
      <c r="BO617" s="64">
        <f>IFERROR(1/J617*(X617/H617),"0")</f>
        <v>0.10016025641025642</v>
      </c>
      <c r="BP617" s="64">
        <f>IFERROR(1/J617*(Y617/H617),"0")</f>
        <v>0.109375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6.4102564102564106</v>
      </c>
      <c r="Y621" s="743">
        <f>IFERROR(Y617/H617,"0")+IFERROR(Y618/H618,"0")+IFERROR(Y619/H619,"0")+IFERROR(Y620/H620,"0")</f>
        <v>7</v>
      </c>
      <c r="Z621" s="743">
        <f>IFERROR(IF(Z617="",0,Z617),"0")+IFERROR(IF(Z618="",0,Z618),"0")+IFERROR(IF(Z619="",0,Z619),"0")+IFERROR(IF(Z620="",0,Z620),"0")</f>
        <v>0.13286000000000001</v>
      </c>
      <c r="AA621" s="744"/>
      <c r="AB621" s="744"/>
      <c r="AC621" s="744"/>
    </row>
    <row r="622" spans="1:68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50</v>
      </c>
      <c r="Y622" s="743">
        <f>IFERROR(SUM(Y617:Y620),"0")</f>
        <v>54.6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17091.5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17237.599999999999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18187.362537429039</v>
      </c>
      <c r="Y643" s="743">
        <f>IFERROR(SUM(BN22:BN639),"0")</f>
        <v>18341.619000000002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32</v>
      </c>
      <c r="Y644" s="38">
        <f>ROUNDUP(SUM(BP22:BP639),0)</f>
        <v>32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18987.362537429039</v>
      </c>
      <c r="Y645" s="743">
        <f>GrossWeightTotalR+PalletQtyTotalR*25</f>
        <v>19141.619000000002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3901.1873082217908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3927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36.412179999999992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296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189</v>
      </c>
      <c r="F650" s="764" t="s">
        <v>215</v>
      </c>
      <c r="G650" s="764" t="s">
        <v>262</v>
      </c>
      <c r="H650" s="764" t="s">
        <v>88</v>
      </c>
      <c r="I650" s="764" t="s">
        <v>297</v>
      </c>
      <c r="J650" s="764" t="s">
        <v>321</v>
      </c>
      <c r="K650" s="764" t="s">
        <v>393</v>
      </c>
      <c r="L650" s="764" t="s">
        <v>413</v>
      </c>
      <c r="M650" s="764" t="s">
        <v>438</v>
      </c>
      <c r="N650" s="739"/>
      <c r="O650" s="764" t="s">
        <v>465</v>
      </c>
      <c r="P650" s="764" t="s">
        <v>468</v>
      </c>
      <c r="Q650" s="764" t="s">
        <v>477</v>
      </c>
      <c r="R650" s="764" t="s">
        <v>495</v>
      </c>
      <c r="S650" s="764" t="s">
        <v>508</v>
      </c>
      <c r="T650" s="764" t="s">
        <v>521</v>
      </c>
      <c r="U650" s="764" t="s">
        <v>534</v>
      </c>
      <c r="V650" s="764" t="s">
        <v>538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348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1148.4000000000001</v>
      </c>
      <c r="E652" s="46">
        <f>IFERROR(Y92*1,"0")+IFERROR(Y93*1,"0")+IFERROR(Y94*1,"0")+IFERROR(Y98*1,"0")+IFERROR(Y99*1,"0")+IFERROR(Y100*1,"0")+IFERROR(Y101*1,"0")+IFERROR(Y102*1,"0")+IFERROR(Y103*1,"0")+IFERROR(Y104*1,"0")</f>
        <v>1350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1415.46</v>
      </c>
      <c r="G652" s="46">
        <f>IFERROR(Y141*1,"0")+IFERROR(Y142*1,"0")+IFERROR(Y146*1,"0")+IFERROR(Y147*1,"0")+IFERROR(Y151*1,"0")+IFERROR(Y152*1,"0")</f>
        <v>262.08000000000004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491.4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1962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133.6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441.6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350.7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388.20000000000005</v>
      </c>
      <c r="W652" s="46">
        <f>IFERROR(Y394*1,"0")+IFERROR(Y398*1,"0")+IFERROR(Y399*1,"0")+IFERROR(Y400*1,"0")</f>
        <v>1248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4969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192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145.19999999999999</v>
      </c>
      <c r="AA652" s="46">
        <f>IFERROR(Y493*1,"0")+IFERROR(Y497*1,"0")+IFERROR(Y498*1,"0")+IFERROR(Y499*1,"0")+IFERROR(Y500*1,"0")</f>
        <v>10.8</v>
      </c>
      <c r="AB652" s="46">
        <f>IFERROR(Y505*1,"0")+IFERROR(Y506*1,"0")+IFERROR(Y507*1,"0")</f>
        <v>34.56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1328.4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1018.2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174,00"/>
        <filter val="1 200,00"/>
        <filter val="1 225,00"/>
        <filter val="1 500,00"/>
        <filter val="1 512,00"/>
        <filter val="1,85"/>
        <filter val="10,00"/>
        <filter val="10,50"/>
        <filter val="100,00"/>
        <filter val="101,85"/>
        <filter val="102,68"/>
        <filter val="103,00"/>
        <filter val="105,00"/>
        <filter val="11,67"/>
        <filter val="112,41"/>
        <filter val="12,00"/>
        <filter val="120,00"/>
        <filter val="121,79"/>
        <filter val="123,15"/>
        <filter val="124,00"/>
        <filter val="132,00"/>
        <filter val="143,00"/>
        <filter val="144,00"/>
        <filter val="15,00"/>
        <filter val="150,00"/>
        <filter val="16,67"/>
        <filter val="160,00"/>
        <filter val="166,67"/>
        <filter val="167,22"/>
        <filter val="168,56"/>
        <filter val="17 091,50"/>
        <filter val="175,00"/>
        <filter val="18 187,36"/>
        <filter val="18 987,36"/>
        <filter val="180,00"/>
        <filter val="183,33"/>
        <filter val="2,22"/>
        <filter val="20,00"/>
        <filter val="200,00"/>
        <filter val="21,00"/>
        <filter val="21,17"/>
        <filter val="21,67"/>
        <filter val="211,90"/>
        <filter val="223,81"/>
        <filter val="225,00"/>
        <filter val="240,00"/>
        <filter val="25,00"/>
        <filter val="250,00"/>
        <filter val="28,00"/>
        <filter val="288,10"/>
        <filter val="3 325,00"/>
        <filter val="3 901,19"/>
        <filter val="30,00"/>
        <filter val="300,00"/>
        <filter val="31,25"/>
        <filter val="32"/>
        <filter val="32,00"/>
        <filter val="320,00"/>
        <filter val="33,00"/>
        <filter val="34,00"/>
        <filter val="340,00"/>
        <filter val="35,00"/>
        <filter val="350,00"/>
        <filter val="358,00"/>
        <filter val="36,67"/>
        <filter val="360,00"/>
        <filter val="37,50"/>
        <filter val="37,88"/>
        <filter val="380,00"/>
        <filter val="40,00"/>
        <filter val="425,00"/>
        <filter val="440,00"/>
        <filter val="45,00"/>
        <filter val="450,00"/>
        <filter val="47,99"/>
        <filter val="48,00"/>
        <filter val="480,00"/>
        <filter val="480,11"/>
        <filter val="485,00"/>
        <filter val="50,00"/>
        <filter val="540,00"/>
        <filter val="56,00"/>
        <filter val="583,33"/>
        <filter val="6,00"/>
        <filter val="6,41"/>
        <filter val="640,00"/>
        <filter val="65,19"/>
        <filter val="681,00"/>
        <filter val="69,26"/>
        <filter val="7,78"/>
        <filter val="70,00"/>
        <filter val="700,00"/>
        <filter val="710,00"/>
        <filter val="750,00"/>
        <filter val="80,00"/>
        <filter val="800,00"/>
        <filter val="82,27"/>
        <filter val="82,50"/>
        <filter val="87,50"/>
        <filter val="875,00"/>
        <filter val="88,00"/>
        <filter val="895,00"/>
        <filter val="90,00"/>
        <filter val="950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