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CF6844-5337-4F2B-9F89-E3B439D196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BO557" i="1"/>
  <c r="BM557" i="1"/>
  <c r="Y557" i="1"/>
  <c r="BP557" i="1" s="1"/>
  <c r="P557" i="1"/>
  <c r="BO556" i="1"/>
  <c r="BM556" i="1"/>
  <c r="Y556" i="1"/>
  <c r="BP556" i="1" s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BP464" i="1" s="1"/>
  <c r="X460" i="1"/>
  <c r="X459" i="1"/>
  <c r="BO458" i="1"/>
  <c r="BM458" i="1"/>
  <c r="Y458" i="1"/>
  <c r="Y459" i="1" s="1"/>
  <c r="X456" i="1"/>
  <c r="X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X448" i="1"/>
  <c r="X447" i="1"/>
  <c r="BO446" i="1"/>
  <c r="BM446" i="1"/>
  <c r="Y446" i="1"/>
  <c r="P446" i="1"/>
  <c r="BO445" i="1"/>
  <c r="BM445" i="1"/>
  <c r="Y445" i="1"/>
  <c r="Y448" i="1" s="1"/>
  <c r="P445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Y244" i="1" s="1"/>
  <c r="P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2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BP109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4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X47" i="1"/>
  <c r="X46" i="1"/>
  <c r="BO45" i="1"/>
  <c r="BM45" i="1"/>
  <c r="Y45" i="1"/>
  <c r="P45" i="1"/>
  <c r="BO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466" i="1" l="1"/>
  <c r="BN466" i="1"/>
  <c r="Z466" i="1"/>
  <c r="BP470" i="1"/>
  <c r="BN470" i="1"/>
  <c r="Z470" i="1"/>
  <c r="BP476" i="1"/>
  <c r="BN476" i="1"/>
  <c r="Z476" i="1"/>
  <c r="BP497" i="1"/>
  <c r="BN497" i="1"/>
  <c r="Z497" i="1"/>
  <c r="BP528" i="1"/>
  <c r="BN528" i="1"/>
  <c r="Z528" i="1"/>
  <c r="BP532" i="1"/>
  <c r="BN532" i="1"/>
  <c r="Z532" i="1"/>
  <c r="BP542" i="1"/>
  <c r="BN542" i="1"/>
  <c r="Z542" i="1"/>
  <c r="BP544" i="1"/>
  <c r="BN544" i="1"/>
  <c r="Z544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4" i="1"/>
  <c r="BN24" i="1"/>
  <c r="C652" i="1"/>
  <c r="Z44" i="1"/>
  <c r="BN44" i="1"/>
  <c r="Y47" i="1"/>
  <c r="D652" i="1"/>
  <c r="Z61" i="1"/>
  <c r="BN61" i="1"/>
  <c r="Z71" i="1"/>
  <c r="BN71" i="1"/>
  <c r="Y82" i="1"/>
  <c r="Z85" i="1"/>
  <c r="BN85" i="1"/>
  <c r="Y88" i="1"/>
  <c r="Z98" i="1"/>
  <c r="BN98" i="1"/>
  <c r="Y105" i="1"/>
  <c r="Z103" i="1"/>
  <c r="BN103" i="1"/>
  <c r="Z104" i="1"/>
  <c r="BN104" i="1"/>
  <c r="Z117" i="1"/>
  <c r="BN117" i="1"/>
  <c r="Y120" i="1"/>
  <c r="Z131" i="1"/>
  <c r="BN131" i="1"/>
  <c r="Z152" i="1"/>
  <c r="BN152" i="1"/>
  <c r="Y167" i="1"/>
  <c r="Z169" i="1"/>
  <c r="BN169" i="1"/>
  <c r="Y172" i="1"/>
  <c r="I652" i="1"/>
  <c r="Y188" i="1"/>
  <c r="Z187" i="1"/>
  <c r="BN187" i="1"/>
  <c r="Z205" i="1"/>
  <c r="BN205" i="1"/>
  <c r="Z215" i="1"/>
  <c r="BN215" i="1"/>
  <c r="Z223" i="1"/>
  <c r="BN223" i="1"/>
  <c r="Z228" i="1"/>
  <c r="BN228" i="1"/>
  <c r="Z239" i="1"/>
  <c r="BN239" i="1"/>
  <c r="Z252" i="1"/>
  <c r="BN252" i="1"/>
  <c r="Z269" i="1"/>
  <c r="BN269" i="1"/>
  <c r="Z292" i="1"/>
  <c r="BN292" i="1"/>
  <c r="Z294" i="1"/>
  <c r="BN294" i="1"/>
  <c r="Z333" i="1"/>
  <c r="BN333" i="1"/>
  <c r="Z354" i="1"/>
  <c r="BN354" i="1"/>
  <c r="Z368" i="1"/>
  <c r="BN368" i="1"/>
  <c r="Z389" i="1"/>
  <c r="BN389" i="1"/>
  <c r="Z411" i="1"/>
  <c r="BN411" i="1"/>
  <c r="Z440" i="1"/>
  <c r="BN440" i="1"/>
  <c r="Z464" i="1"/>
  <c r="BN464" i="1"/>
  <c r="BP465" i="1"/>
  <c r="BN465" i="1"/>
  <c r="Z465" i="1"/>
  <c r="BP467" i="1"/>
  <c r="BN467" i="1"/>
  <c r="Z467" i="1"/>
  <c r="BP471" i="1"/>
  <c r="BN471" i="1"/>
  <c r="Z471" i="1"/>
  <c r="BP473" i="1"/>
  <c r="BN473" i="1"/>
  <c r="Z473" i="1"/>
  <c r="BP483" i="1"/>
  <c r="BN483" i="1"/>
  <c r="Z483" i="1"/>
  <c r="BP500" i="1"/>
  <c r="BN500" i="1"/>
  <c r="Z500" i="1"/>
  <c r="BP531" i="1"/>
  <c r="BN531" i="1"/>
  <c r="Z531" i="1"/>
  <c r="Y546" i="1"/>
  <c r="BP541" i="1"/>
  <c r="BN541" i="1"/>
  <c r="Z541" i="1"/>
  <c r="BP543" i="1"/>
  <c r="BN543" i="1"/>
  <c r="Z543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AA652" i="1"/>
  <c r="Z22" i="1"/>
  <c r="BN22" i="1"/>
  <c r="Y27" i="1"/>
  <c r="X646" i="1"/>
  <c r="Z36" i="1"/>
  <c r="BN36" i="1"/>
  <c r="Z40" i="1"/>
  <c r="BN40" i="1"/>
  <c r="Y46" i="1"/>
  <c r="Z51" i="1"/>
  <c r="BN51" i="1"/>
  <c r="Z55" i="1"/>
  <c r="BN55" i="1"/>
  <c r="Y64" i="1"/>
  <c r="Z63" i="1"/>
  <c r="BN63" i="1"/>
  <c r="Y73" i="1"/>
  <c r="Z69" i="1"/>
  <c r="BN69" i="1"/>
  <c r="Z77" i="1"/>
  <c r="BN77" i="1"/>
  <c r="Z81" i="1"/>
  <c r="BN81" i="1"/>
  <c r="Y89" i="1"/>
  <c r="Z87" i="1"/>
  <c r="BN87" i="1"/>
  <c r="Z94" i="1"/>
  <c r="BN94" i="1"/>
  <c r="Y106" i="1"/>
  <c r="Z100" i="1"/>
  <c r="BN100" i="1"/>
  <c r="Z101" i="1"/>
  <c r="BN101" i="1"/>
  <c r="Z109" i="1"/>
  <c r="BN109" i="1"/>
  <c r="Y114" i="1"/>
  <c r="Z113" i="1"/>
  <c r="BN113" i="1"/>
  <c r="Y121" i="1"/>
  <c r="Z119" i="1"/>
  <c r="BN119" i="1"/>
  <c r="Y133" i="1"/>
  <c r="Z125" i="1"/>
  <c r="BN125" i="1"/>
  <c r="Z126" i="1"/>
  <c r="BN126" i="1"/>
  <c r="Z129" i="1"/>
  <c r="BN129" i="1"/>
  <c r="Z135" i="1"/>
  <c r="BN135" i="1"/>
  <c r="BP135" i="1"/>
  <c r="Y138" i="1"/>
  <c r="G652" i="1"/>
  <c r="Z146" i="1"/>
  <c r="BN146" i="1"/>
  <c r="BP146" i="1"/>
  <c r="Y149" i="1"/>
  <c r="Z157" i="1"/>
  <c r="Z158" i="1" s="1"/>
  <c r="BN157" i="1"/>
  <c r="BP157" i="1"/>
  <c r="Z161" i="1"/>
  <c r="BN161" i="1"/>
  <c r="BP161" i="1"/>
  <c r="Y166" i="1"/>
  <c r="Z165" i="1"/>
  <c r="BN165" i="1"/>
  <c r="Y171" i="1"/>
  <c r="Z181" i="1"/>
  <c r="BN181" i="1"/>
  <c r="Z185" i="1"/>
  <c r="BN185" i="1"/>
  <c r="Z192" i="1"/>
  <c r="BN192" i="1"/>
  <c r="Z203" i="1"/>
  <c r="BN203" i="1"/>
  <c r="Z207" i="1"/>
  <c r="BN207" i="1"/>
  <c r="Z213" i="1"/>
  <c r="BN213" i="1"/>
  <c r="Z217" i="1"/>
  <c r="BN217" i="1"/>
  <c r="Z221" i="1"/>
  <c r="BN221" i="1"/>
  <c r="Y231" i="1"/>
  <c r="Z230" i="1"/>
  <c r="BN230" i="1"/>
  <c r="Z237" i="1"/>
  <c r="BN237" i="1"/>
  <c r="Z241" i="1"/>
  <c r="BN241" i="1"/>
  <c r="L652" i="1"/>
  <c r="Z250" i="1"/>
  <c r="BN250" i="1"/>
  <c r="Z254" i="1"/>
  <c r="BN254" i="1"/>
  <c r="M652" i="1"/>
  <c r="Z267" i="1"/>
  <c r="BN267" i="1"/>
  <c r="Z271" i="1"/>
  <c r="BN271" i="1"/>
  <c r="P652" i="1"/>
  <c r="Z290" i="1"/>
  <c r="BN290" i="1"/>
  <c r="BP327" i="1"/>
  <c r="BN327" i="1"/>
  <c r="Z327" i="1"/>
  <c r="BP352" i="1"/>
  <c r="BN352" i="1"/>
  <c r="Z352" i="1"/>
  <c r="Y372" i="1"/>
  <c r="BP366" i="1"/>
  <c r="BN366" i="1"/>
  <c r="Z366" i="1"/>
  <c r="Y385" i="1"/>
  <c r="BP380" i="1"/>
  <c r="BN380" i="1"/>
  <c r="Z380" i="1"/>
  <c r="Y391" i="1"/>
  <c r="BP387" i="1"/>
  <c r="BN387" i="1"/>
  <c r="Z387" i="1"/>
  <c r="BP409" i="1"/>
  <c r="BN409" i="1"/>
  <c r="Z409" i="1"/>
  <c r="Y421" i="1"/>
  <c r="BP419" i="1"/>
  <c r="BN419" i="1"/>
  <c r="Z419" i="1"/>
  <c r="BP425" i="1"/>
  <c r="BN425" i="1"/>
  <c r="Z425" i="1"/>
  <c r="BP438" i="1"/>
  <c r="BN438" i="1"/>
  <c r="Z438" i="1"/>
  <c r="BP454" i="1"/>
  <c r="BN454" i="1"/>
  <c r="Z454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Y362" i="1"/>
  <c r="BP358" i="1"/>
  <c r="BN358" i="1"/>
  <c r="Z358" i="1"/>
  <c r="BP370" i="1"/>
  <c r="BN370" i="1"/>
  <c r="Z370" i="1"/>
  <c r="BP381" i="1"/>
  <c r="BN381" i="1"/>
  <c r="Z381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6" i="1"/>
  <c r="BN446" i="1"/>
  <c r="Z446" i="1"/>
  <c r="BP478" i="1"/>
  <c r="BN478" i="1"/>
  <c r="Z478" i="1"/>
  <c r="AB652" i="1"/>
  <c r="Y508" i="1"/>
  <c r="BP505" i="1"/>
  <c r="BN505" i="1"/>
  <c r="Z505" i="1"/>
  <c r="BP507" i="1"/>
  <c r="BN507" i="1"/>
  <c r="Z507" i="1"/>
  <c r="AC652" i="1"/>
  <c r="Y513" i="1"/>
  <c r="BP512" i="1"/>
  <c r="BN512" i="1"/>
  <c r="Z512" i="1"/>
  <c r="Z513" i="1" s="1"/>
  <c r="Y518" i="1"/>
  <c r="Y517" i="1"/>
  <c r="BP516" i="1"/>
  <c r="BN516" i="1"/>
  <c r="Z516" i="1"/>
  <c r="Z517" i="1" s="1"/>
  <c r="Y539" i="1"/>
  <c r="BP522" i="1"/>
  <c r="BN522" i="1"/>
  <c r="Z522" i="1"/>
  <c r="BP534" i="1"/>
  <c r="BN534" i="1"/>
  <c r="Z534" i="1"/>
  <c r="BP536" i="1"/>
  <c r="BN536" i="1"/>
  <c r="Z536" i="1"/>
  <c r="BP554" i="1"/>
  <c r="Z554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Y310" i="1"/>
  <c r="Y330" i="1"/>
  <c r="Y377" i="1"/>
  <c r="Y422" i="1"/>
  <c r="Y652" i="1"/>
  <c r="Y481" i="1"/>
  <c r="BP479" i="1"/>
  <c r="BN479" i="1"/>
  <c r="Z479" i="1"/>
  <c r="BP506" i="1"/>
  <c r="BN506" i="1"/>
  <c r="Z506" i="1"/>
  <c r="BP526" i="1"/>
  <c r="BN526" i="1"/>
  <c r="Z526" i="1"/>
  <c r="BP535" i="1"/>
  <c r="BN535" i="1"/>
  <c r="Z535" i="1"/>
  <c r="BP537" i="1"/>
  <c r="BN537" i="1"/>
  <c r="Z537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485" i="1"/>
  <c r="Y502" i="1"/>
  <c r="Y561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BP99" i="1"/>
  <c r="Z102" i="1"/>
  <c r="BN102" i="1"/>
  <c r="F652" i="1"/>
  <c r="Z110" i="1"/>
  <c r="BN110" i="1"/>
  <c r="BP110" i="1"/>
  <c r="Z112" i="1"/>
  <c r="BN112" i="1"/>
  <c r="Y115" i="1"/>
  <c r="Z118" i="1"/>
  <c r="Z120" i="1" s="1"/>
  <c r="BN118" i="1"/>
  <c r="BP118" i="1"/>
  <c r="Z124" i="1"/>
  <c r="BN124" i="1"/>
  <c r="BP124" i="1"/>
  <c r="Z127" i="1"/>
  <c r="BN127" i="1"/>
  <c r="Z128" i="1"/>
  <c r="BN128" i="1"/>
  <c r="Z130" i="1"/>
  <c r="BN130" i="1"/>
  <c r="Z136" i="1"/>
  <c r="Z137" i="1" s="1"/>
  <c r="BN136" i="1"/>
  <c r="BP136" i="1"/>
  <c r="Z141" i="1"/>
  <c r="Z143" i="1" s="1"/>
  <c r="BN141" i="1"/>
  <c r="BP141" i="1"/>
  <c r="Y144" i="1"/>
  <c r="Z147" i="1"/>
  <c r="BN147" i="1"/>
  <c r="BP147" i="1"/>
  <c r="Z151" i="1"/>
  <c r="Z153" i="1" s="1"/>
  <c r="BN151" i="1"/>
  <c r="BP151" i="1"/>
  <c r="Y154" i="1"/>
  <c r="H652" i="1"/>
  <c r="Y159" i="1"/>
  <c r="Z162" i="1"/>
  <c r="BN162" i="1"/>
  <c r="BP162" i="1"/>
  <c r="Z164" i="1"/>
  <c r="BN164" i="1"/>
  <c r="Z170" i="1"/>
  <c r="BN170" i="1"/>
  <c r="BP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Y189" i="1"/>
  <c r="J652" i="1"/>
  <c r="Y195" i="1"/>
  <c r="Z193" i="1"/>
  <c r="Z194" i="1" s="1"/>
  <c r="BN193" i="1"/>
  <c r="Y194" i="1"/>
  <c r="Y199" i="1"/>
  <c r="BP204" i="1"/>
  <c r="BN204" i="1"/>
  <c r="Z204" i="1"/>
  <c r="BP208" i="1"/>
  <c r="BN208" i="1"/>
  <c r="Z208" i="1"/>
  <c r="Y225" i="1"/>
  <c r="F9" i="1"/>
  <c r="J9" i="1"/>
  <c r="Y41" i="1"/>
  <c r="Y58" i="1"/>
  <c r="Y143" i="1"/>
  <c r="Y178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Y224" i="1"/>
  <c r="BP214" i="1"/>
  <c r="BN214" i="1"/>
  <c r="Z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BN236" i="1"/>
  <c r="BP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Z348" i="1"/>
  <c r="BN348" i="1"/>
  <c r="Y355" i="1"/>
  <c r="Y363" i="1"/>
  <c r="Y371" i="1"/>
  <c r="Y378" i="1"/>
  <c r="Y384" i="1"/>
  <c r="Y390" i="1"/>
  <c r="BP400" i="1"/>
  <c r="BN400" i="1"/>
  <c r="Z400" i="1"/>
  <c r="Y402" i="1"/>
  <c r="X652" i="1"/>
  <c r="Y416" i="1"/>
  <c r="Y417" i="1"/>
  <c r="BP406" i="1"/>
  <c r="BN406" i="1"/>
  <c r="Z406" i="1"/>
  <c r="BP410" i="1"/>
  <c r="BN410" i="1"/>
  <c r="Z410" i="1"/>
  <c r="Y257" i="1"/>
  <c r="Y274" i="1"/>
  <c r="Y279" i="1"/>
  <c r="Y286" i="1"/>
  <c r="Y295" i="1"/>
  <c r="Y315" i="1"/>
  <c r="Z349" i="1"/>
  <c r="BN349" i="1"/>
  <c r="Z351" i="1"/>
  <c r="BN351" i="1"/>
  <c r="Z353" i="1"/>
  <c r="BN353" i="1"/>
  <c r="Y356" i="1"/>
  <c r="Z359" i="1"/>
  <c r="BN359" i="1"/>
  <c r="Z361" i="1"/>
  <c r="BN361" i="1"/>
  <c r="Z365" i="1"/>
  <c r="BN365" i="1"/>
  <c r="BP365" i="1"/>
  <c r="Z367" i="1"/>
  <c r="BN367" i="1"/>
  <c r="Z369" i="1"/>
  <c r="BN369" i="1"/>
  <c r="Z375" i="1"/>
  <c r="BN375" i="1"/>
  <c r="Z376" i="1"/>
  <c r="BN376" i="1"/>
  <c r="Z382" i="1"/>
  <c r="Z384" i="1" s="1"/>
  <c r="BN382" i="1"/>
  <c r="Z388" i="1"/>
  <c r="Z390" i="1" s="1"/>
  <c r="BN388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Z412" i="1"/>
  <c r="BN412" i="1"/>
  <c r="Z414" i="1"/>
  <c r="BN414" i="1"/>
  <c r="Z420" i="1"/>
  <c r="Z421" i="1" s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Y443" i="1"/>
  <c r="Y447" i="1"/>
  <c r="Y455" i="1"/>
  <c r="Y460" i="1"/>
  <c r="Y480" i="1"/>
  <c r="Y486" i="1"/>
  <c r="Y490" i="1"/>
  <c r="Y495" i="1"/>
  <c r="Y501" i="1"/>
  <c r="Y538" i="1"/>
  <c r="Y545" i="1"/>
  <c r="BN554" i="1"/>
  <c r="Z557" i="1"/>
  <c r="BN557" i="1"/>
  <c r="Z558" i="1"/>
  <c r="BN558" i="1"/>
  <c r="Y560" i="1"/>
  <c r="BP564" i="1"/>
  <c r="BN564" i="1"/>
  <c r="Z564" i="1"/>
  <c r="Z566" i="1" s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52" i="1"/>
  <c r="AD652" i="1"/>
  <c r="Z437" i="1"/>
  <c r="BN437" i="1"/>
  <c r="Z439" i="1"/>
  <c r="BN439" i="1"/>
  <c r="Z441" i="1"/>
  <c r="BN441" i="1"/>
  <c r="Y442" i="1"/>
  <c r="Z445" i="1"/>
  <c r="Z447" i="1" s="1"/>
  <c r="BN445" i="1"/>
  <c r="BP445" i="1"/>
  <c r="Z450" i="1"/>
  <c r="BN450" i="1"/>
  <c r="BP450" i="1"/>
  <c r="Z451" i="1"/>
  <c r="BN451" i="1"/>
  <c r="Z453" i="1"/>
  <c r="BN453" i="1"/>
  <c r="Z458" i="1"/>
  <c r="Z459" i="1" s="1"/>
  <c r="BN458" i="1"/>
  <c r="BP458" i="1"/>
  <c r="Z468" i="1"/>
  <c r="BN468" i="1"/>
  <c r="Z469" i="1"/>
  <c r="BN469" i="1"/>
  <c r="Z472" i="1"/>
  <c r="BN472" i="1"/>
  <c r="Z474" i="1"/>
  <c r="BN474" i="1"/>
  <c r="Z475" i="1"/>
  <c r="BN475" i="1"/>
  <c r="Z477" i="1"/>
  <c r="BN477" i="1"/>
  <c r="Z484" i="1"/>
  <c r="Z485" i="1" s="1"/>
  <c r="BN484" i="1"/>
  <c r="Z488" i="1"/>
  <c r="Z489" i="1" s="1"/>
  <c r="BN488" i="1"/>
  <c r="BP488" i="1"/>
  <c r="Z493" i="1"/>
  <c r="Z494" i="1" s="1"/>
  <c r="BN493" i="1"/>
  <c r="BP493" i="1"/>
  <c r="Y494" i="1"/>
  <c r="Z498" i="1"/>
  <c r="BN498" i="1"/>
  <c r="Z499" i="1"/>
  <c r="BN499" i="1"/>
  <c r="Y509" i="1"/>
  <c r="Y514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5" i="1"/>
  <c r="BN555" i="1"/>
  <c r="Z556" i="1"/>
  <c r="BN556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589" i="1" l="1"/>
  <c r="Z596" i="1"/>
  <c r="Z560" i="1"/>
  <c r="Z171" i="1"/>
  <c r="Z148" i="1"/>
  <c r="Z132" i="1"/>
  <c r="Z73" i="1"/>
  <c r="Z64" i="1"/>
  <c r="Z57" i="1"/>
  <c r="Z545" i="1"/>
  <c r="Z480" i="1"/>
  <c r="Z362" i="1"/>
  <c r="Z355" i="1"/>
  <c r="Z295" i="1"/>
  <c r="Z285" i="1"/>
  <c r="Z273" i="1"/>
  <c r="Z256" i="1"/>
  <c r="Z243" i="1"/>
  <c r="Z224" i="1"/>
  <c r="Z210" i="1"/>
  <c r="Y644" i="1"/>
  <c r="Z166" i="1"/>
  <c r="Z114" i="1"/>
  <c r="Z105" i="1"/>
  <c r="Z538" i="1"/>
  <c r="Z501" i="1"/>
  <c r="Z377" i="1"/>
  <c r="Y643" i="1"/>
  <c r="Y642" i="1"/>
  <c r="Z26" i="1"/>
  <c r="Z621" i="1"/>
  <c r="Z606" i="1"/>
  <c r="Z508" i="1"/>
  <c r="Y645" i="1"/>
  <c r="Z627" i="1"/>
  <c r="Z614" i="1"/>
  <c r="Z442" i="1"/>
  <c r="X645" i="1"/>
  <c r="Z455" i="1"/>
  <c r="Z371" i="1"/>
  <c r="Z416" i="1"/>
  <c r="Z231" i="1"/>
  <c r="Z188" i="1"/>
  <c r="Z82" i="1"/>
  <c r="Z41" i="1"/>
  <c r="Y646" i="1"/>
  <c r="Z647" i="1" l="1"/>
</calcChain>
</file>

<file path=xl/sharedStrings.xml><?xml version="1.0" encoding="utf-8"?>
<sst xmlns="http://schemas.openxmlformats.org/spreadsheetml/2006/main" count="3028" uniqueCount="1065">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</sst>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X14" sqref="X14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45722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0.54166666666666663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30</v>
      </c>
      <c r="Y36" s="742">
        <f t="shared" si="0"/>
        <v>32.400000000000006</v>
      </c>
      <c r="Z36" s="36">
        <f>IFERROR(IF(Y36=0,"",ROUNDUP(Y36/H36,0)*0.01898),"")</f>
        <v>5.6940000000000004E-2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31.208333333333329</v>
      </c>
      <c r="BN36" s="64">
        <f t="shared" si="2"/>
        <v>33.705000000000005</v>
      </c>
      <c r="BO36" s="64">
        <f t="shared" si="3"/>
        <v>4.3402777777777776E-2</v>
      </c>
      <c r="BP36" s="64">
        <f t="shared" si="4"/>
        <v>4.6875000000000007E-2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2.7777777777777777</v>
      </c>
      <c r="Y41" s="743">
        <f>IFERROR(Y35/H35,"0")+IFERROR(Y36/H36,"0")+IFERROR(Y37/H37,"0")+IFERROR(Y38/H38,"0")+IFERROR(Y39/H39,"0")+IFERROR(Y40/H40,"0")</f>
        <v>3.0000000000000004</v>
      </c>
      <c r="Z41" s="743">
        <f>IFERROR(IF(Z35="",0,Z35),"0")+IFERROR(IF(Z36="",0,Z36),"0")+IFERROR(IF(Z37="",0,Z37),"0")+IFERROR(IF(Z38="",0,Z38),"0")+IFERROR(IF(Z39="",0,Z39),"0")+IFERROR(IF(Z40="",0,Z40),"0")</f>
        <v>5.6940000000000004E-2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30</v>
      </c>
      <c r="Y42" s="743">
        <f>IFERROR(SUM(Y35:Y40),"0")</f>
        <v>32.400000000000006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133</v>
      </c>
      <c r="B54" s="54" t="s">
        <v>134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135</v>
      </c>
      <c r="B55" s="54" t="s">
        <v>136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139</v>
      </c>
      <c r="B56" s="54" t="s">
        <v>140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141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142</v>
      </c>
      <c r="B60" s="54" t="s">
        <v>143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80</v>
      </c>
      <c r="Y60" s="742">
        <f>IFERROR(IF(X60="",0,CEILING((X60/$H60),1)*$H60),"")</f>
        <v>86.4</v>
      </c>
      <c r="Z60" s="36">
        <f>IFERROR(IF(Y60=0,"",ROUNDUP(Y60/H60,0)*0.01898),"")</f>
        <v>0.15184</v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83.222222222222214</v>
      </c>
      <c r="BN60" s="64">
        <f>IFERROR(Y60*I60/H60,"0")</f>
        <v>89.88</v>
      </c>
      <c r="BO60" s="64">
        <f>IFERROR(1/J60*(X60/H60),"0")</f>
        <v>0.11574074074074073</v>
      </c>
      <c r="BP60" s="64">
        <f>IFERROR(1/J60*(Y60/H60),"0")</f>
        <v>0.125</v>
      </c>
    </row>
    <row r="61" spans="1:68" ht="27" hidden="1" customHeight="1" x14ac:dyDescent="0.25">
      <c r="A61" s="54" t="s">
        <v>145</v>
      </c>
      <c r="B61" s="54" t="s">
        <v>146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148</v>
      </c>
      <c r="B62" s="54" t="s">
        <v>149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7.4074074074074066</v>
      </c>
      <c r="Y64" s="743">
        <f>IFERROR(Y60/H60,"0")+IFERROR(Y61/H61,"0")+IFERROR(Y62/H62,"0")+IFERROR(Y63/H63,"0")</f>
        <v>8</v>
      </c>
      <c r="Z64" s="743">
        <f>IFERROR(IF(Z60="",0,Z60),"0")+IFERROR(IF(Z61="",0,Z61),"0")+IFERROR(IF(Z62="",0,Z62),"0")+IFERROR(IF(Z63="",0,Z63),"0")</f>
        <v>0.15184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80</v>
      </c>
      <c r="Y65" s="743">
        <f>IFERROR(SUM(Y60:Y63),"0")</f>
        <v>86.4</v>
      </c>
      <c r="Z65" s="37"/>
      <c r="AA65" s="744"/>
      <c r="AB65" s="744"/>
      <c r="AC65" s="744"/>
    </row>
    <row r="66" spans="1:68" ht="14.25" hidden="1" customHeight="1" x14ac:dyDescent="0.25">
      <c r="A66" s="757" t="s">
        <v>152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153</v>
      </c>
      <c r="B67" s="54" t="s">
        <v>154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166</v>
      </c>
      <c r="B72" s="54" t="s">
        <v>167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168</v>
      </c>
      <c r="B76" s="54" t="s">
        <v>169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171</v>
      </c>
      <c r="B77" s="54" t="s">
        <v>172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174</v>
      </c>
      <c r="B78" s="54" t="s">
        <v>175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177</v>
      </c>
      <c r="B79" s="54" t="s">
        <v>178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179</v>
      </c>
      <c r="B80" s="54" t="s">
        <v>180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181</v>
      </c>
      <c r="B81" s="54" t="s">
        <v>182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183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184</v>
      </c>
      <c r="B85" s="54" t="s">
        <v>185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184</v>
      </c>
      <c r="B86" s="54" t="s">
        <v>187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188</v>
      </c>
      <c r="B87" s="54" t="s">
        <v>189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191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192</v>
      </c>
      <c r="B92" s="54" t="s">
        <v>193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100</v>
      </c>
      <c r="Y92" s="742">
        <f>IFERROR(IF(X92="",0,CEILING((X92/$H92),1)*$H92),"")</f>
        <v>108</v>
      </c>
      <c r="Z92" s="36">
        <f>IFERROR(IF(Y92=0,"",ROUNDUP(Y92/H92,0)*0.01898),"")</f>
        <v>0.1898</v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104.02777777777777</v>
      </c>
      <c r="BN92" s="64">
        <f>IFERROR(Y92*I92/H92,"0")</f>
        <v>112.34999999999998</v>
      </c>
      <c r="BO92" s="64">
        <f>IFERROR(1/J92*(X92/H92),"0")</f>
        <v>0.14467592592592593</v>
      </c>
      <c r="BP92" s="64">
        <f>IFERROR(1/J92*(Y92/H92),"0")</f>
        <v>0.15625</v>
      </c>
    </row>
    <row r="93" spans="1:68" ht="16.5" hidden="1" customHeight="1" x14ac:dyDescent="0.25">
      <c r="A93" s="54" t="s">
        <v>195</v>
      </c>
      <c r="B93" s="54" t="s">
        <v>196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197</v>
      </c>
      <c r="B94" s="54" t="s">
        <v>198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9.2592592592592595</v>
      </c>
      <c r="Y95" s="743">
        <f>IFERROR(Y92/H92,"0")+IFERROR(Y93/H93,"0")+IFERROR(Y94/H94,"0")</f>
        <v>10</v>
      </c>
      <c r="Z95" s="743">
        <f>IFERROR(IF(Z92="",0,Z92),"0")+IFERROR(IF(Z93="",0,Z93),"0")+IFERROR(IF(Z94="",0,Z94),"0")</f>
        <v>0.1898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100</v>
      </c>
      <c r="Y96" s="743">
        <f>IFERROR(SUM(Y92:Y94),"0")</f>
        <v>108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200</v>
      </c>
      <c r="B98" s="54" t="s">
        <v>201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200</v>
      </c>
      <c r="B99" s="54" t="s">
        <v>203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204</v>
      </c>
      <c r="B100" s="54" t="s">
        <v>205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5" t="s">
        <v>207</v>
      </c>
      <c r="Q101" s="752"/>
      <c r="R101" s="752"/>
      <c r="S101" s="752"/>
      <c r="T101" s="753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210</v>
      </c>
      <c r="B102" s="54" t="s">
        <v>211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213</v>
      </c>
      <c r="B103" s="54" t="s">
        <v>214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213</v>
      </c>
      <c r="B104" s="54" t="s">
        <v>215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216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217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218</v>
      </c>
      <c r="B109" s="54" t="s">
        <v>219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221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222</v>
      </c>
      <c r="B111" s="54" t="s">
        <v>223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141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228</v>
      </c>
      <c r="B117" s="54" t="s">
        <v>229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231</v>
      </c>
      <c r="B118" s="54" t="s">
        <v>232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233</v>
      </c>
      <c r="B119" s="54" t="s">
        <v>234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235</v>
      </c>
      <c r="B123" s="54" t="s">
        <v>236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240</v>
      </c>
      <c r="B125" s="54" t="s">
        <v>241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243</v>
      </c>
      <c r="B126" s="54" t="s">
        <v>244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6" t="s">
        <v>245</v>
      </c>
      <c r="Q126" s="752"/>
      <c r="R126" s="752"/>
      <c r="S126" s="752"/>
      <c r="T126" s="753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243</v>
      </c>
      <c r="B127" s="54" t="s">
        <v>248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249</v>
      </c>
      <c r="B128" s="54" t="s">
        <v>250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0" t="s">
        <v>251</v>
      </c>
      <c r="Q128" s="752"/>
      <c r="R128" s="752"/>
      <c r="S128" s="752"/>
      <c r="T128" s="753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249</v>
      </c>
      <c r="B129" s="54" t="s">
        <v>252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253</v>
      </c>
      <c r="B130" s="54" t="s">
        <v>254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255</v>
      </c>
      <c r="B131" s="54" t="s">
        <v>256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183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258</v>
      </c>
      <c r="B135" s="54" t="s">
        <v>259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261</v>
      </c>
      <c r="B136" s="54" t="s">
        <v>262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264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265</v>
      </c>
      <c r="B141" s="54" t="s">
        <v>266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265</v>
      </c>
      <c r="B142" s="54" t="s">
        <v>268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152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269</v>
      </c>
      <c r="B146" s="54" t="s">
        <v>270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273</v>
      </c>
      <c r="B151" s="54" t="s">
        <v>274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273</v>
      </c>
      <c r="B152" s="54" t="s">
        <v>275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276</v>
      </c>
      <c r="B157" s="54" t="s">
        <v>277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152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279</v>
      </c>
      <c r="B161" s="54" t="s">
        <v>280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282</v>
      </c>
      <c r="B162" s="54" t="s">
        <v>283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285</v>
      </c>
      <c r="B163" s="54" t="s">
        <v>286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288</v>
      </c>
      <c r="B164" s="54" t="s">
        <v>289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292</v>
      </c>
      <c r="B169" s="54" t="s">
        <v>293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299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141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300</v>
      </c>
      <c r="B176" s="54" t="s">
        <v>301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152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303</v>
      </c>
      <c r="B180" s="54" t="s">
        <v>304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314</v>
      </c>
      <c r="B184" s="54" t="s">
        <v>315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323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324</v>
      </c>
      <c r="B192" s="54" t="s">
        <v>325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141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329</v>
      </c>
      <c r="B197" s="54" t="s">
        <v>330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332</v>
      </c>
      <c r="B198" s="54" t="s">
        <v>333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152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334</v>
      </c>
      <c r="B202" s="54" t="s">
        <v>335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346</v>
      </c>
      <c r="B206" s="54" t="s">
        <v>347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348</v>
      </c>
      <c r="B207" s="54" t="s">
        <v>349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354</v>
      </c>
      <c r="B213" s="54" t="s">
        <v>355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357</v>
      </c>
      <c r="B214" s="54" t="s">
        <v>358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183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383</v>
      </c>
      <c r="B227" s="54" t="s">
        <v>384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56" t="s">
        <v>385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393</v>
      </c>
      <c r="B230" s="54" t="s">
        <v>394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395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396</v>
      </c>
      <c r="B235" s="54" t="s">
        <v>397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396</v>
      </c>
      <c r="B236" s="54" t="s">
        <v>399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402</v>
      </c>
      <c r="B237" s="54" t="s">
        <v>403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405</v>
      </c>
      <c r="B239" s="54" t="s">
        <v>408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415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416</v>
      </c>
      <c r="B247" s="54" t="s">
        <v>417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421</v>
      </c>
      <c r="B249" s="54" t="s">
        <v>422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428</v>
      </c>
      <c r="B252" s="54" t="s">
        <v>429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430</v>
      </c>
      <c r="B253" s="54" t="s">
        <v>431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141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437</v>
      </c>
      <c r="B259" s="54" t="s">
        <v>438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440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441</v>
      </c>
      <c r="B264" s="54" t="s">
        <v>442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444</v>
      </c>
      <c r="B265" s="54" t="s">
        <v>445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444</v>
      </c>
      <c r="B266" s="54" t="s">
        <v>447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449</v>
      </c>
      <c r="B267" s="54" t="s">
        <v>450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452</v>
      </c>
      <c r="B268" s="54" t="s">
        <v>453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455</v>
      </c>
      <c r="B269" s="54" t="s">
        <v>456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458</v>
      </c>
      <c r="B270" s="54" t="s">
        <v>459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461</v>
      </c>
      <c r="B271" s="54" t="s">
        <v>462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464</v>
      </c>
      <c r="B272" s="54" t="s">
        <v>465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467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468</v>
      </c>
      <c r="B277" s="54" t="s">
        <v>469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470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471</v>
      </c>
      <c r="B282" s="54" t="s">
        <v>472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473</v>
      </c>
      <c r="B283" s="54" t="s">
        <v>474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476</v>
      </c>
      <c r="B284" s="54" t="s">
        <v>477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479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480</v>
      </c>
      <c r="B289" s="54" t="s">
        <v>481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483</v>
      </c>
      <c r="B290" s="54" t="s">
        <v>484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486</v>
      </c>
      <c r="B291" s="54" t="s">
        <v>487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492</v>
      </c>
      <c r="B293" s="54" t="s">
        <v>493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494</v>
      </c>
      <c r="B294" s="54" t="s">
        <v>495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497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498</v>
      </c>
      <c r="B299" s="54" t="s">
        <v>499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152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501</v>
      </c>
      <c r="B303" s="54" t="s">
        <v>502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504</v>
      </c>
      <c r="B307" s="54" t="s">
        <v>505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507</v>
      </c>
      <c r="B308" s="54" t="s">
        <v>508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510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511</v>
      </c>
      <c r="B313" s="54" t="s">
        <v>512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152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514</v>
      </c>
      <c r="B317" s="54" t="s">
        <v>515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517</v>
      </c>
      <c r="B321" s="54" t="s">
        <v>518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520</v>
      </c>
      <c r="B322" s="54" t="s">
        <v>521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523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524</v>
      </c>
      <c r="B327" s="54" t="s">
        <v>525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152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528</v>
      </c>
      <c r="B332" s="54" t="s">
        <v>529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531</v>
      </c>
      <c r="B333" s="54" t="s">
        <v>532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533</v>
      </c>
      <c r="B337" s="54" t="s">
        <v>534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536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537</v>
      </c>
      <c r="B342" s="54" t="s">
        <v>538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540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541</v>
      </c>
      <c r="B347" s="54" t="s">
        <v>542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544</v>
      </c>
      <c r="B348" s="54" t="s">
        <v>545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544</v>
      </c>
      <c r="B349" s="54" t="s">
        <v>547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100</v>
      </c>
      <c r="Y349" s="742">
        <f t="shared" si="67"/>
        <v>108</v>
      </c>
      <c r="Z349" s="36">
        <f>IFERROR(IF(Y349=0,"",ROUNDUP(Y349/H349,0)*0.01898),"")</f>
        <v>0.1898</v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104.02777777777777</v>
      </c>
      <c r="BN349" s="64">
        <f t="shared" si="69"/>
        <v>112.34999999999998</v>
      </c>
      <c r="BO349" s="64">
        <f t="shared" si="70"/>
        <v>0.14467592592592593</v>
      </c>
      <c r="BP349" s="64">
        <f t="shared" si="71"/>
        <v>0.15625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9.2592592592592595</v>
      </c>
      <c r="Y355" s="743">
        <f>IFERROR(Y347/H347,"0")+IFERROR(Y348/H348,"0")+IFERROR(Y349/H349,"0")+IFERROR(Y350/H350,"0")+IFERROR(Y351/H351,"0")+IFERROR(Y352/H352,"0")+IFERROR(Y353/H353,"0")+IFERROR(Y354/H354,"0")</f>
        <v>10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0.1898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100</v>
      </c>
      <c r="Y356" s="743">
        <f>IFERROR(SUM(Y347:Y354),"0")</f>
        <v>108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152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140</v>
      </c>
      <c r="Y358" s="742">
        <f>IFERROR(IF(X358="",0,CEILING((X358/$H358),1)*$H358),"")</f>
        <v>142.80000000000001</v>
      </c>
      <c r="Z358" s="36">
        <f>IFERROR(IF(Y358=0,"",ROUNDUP(Y358/H358,0)*0.00902),"")</f>
        <v>0.30668000000000001</v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148.99999999999997</v>
      </c>
      <c r="BN358" s="64">
        <f>IFERROR(Y358*I358/H358,"0")</f>
        <v>151.97999999999999</v>
      </c>
      <c r="BO358" s="64">
        <f>IFERROR(1/J358*(X358/H358),"0")</f>
        <v>0.25252525252525249</v>
      </c>
      <c r="BP358" s="64">
        <f>IFERROR(1/J358*(Y358/H358),"0")</f>
        <v>0.25757575757575757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40</v>
      </c>
      <c r="Y359" s="742">
        <f>IFERROR(IF(X359="",0,CEILING((X359/$H359),1)*$H359),"")</f>
        <v>42</v>
      </c>
      <c r="Z359" s="36">
        <f>IFERROR(IF(Y359=0,"",ROUNDUP(Y359/H359,0)*0.00902),"")</f>
        <v>9.0200000000000002E-2</v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42.571428571428562</v>
      </c>
      <c r="BN359" s="64">
        <f>IFERROR(Y359*I359/H359,"0")</f>
        <v>44.699999999999996</v>
      </c>
      <c r="BO359" s="64">
        <f>IFERROR(1/J359*(X359/H359),"0")</f>
        <v>7.2150072150072145E-2</v>
      </c>
      <c r="BP359" s="64">
        <f>IFERROR(1/J359*(Y359/H359),"0")</f>
        <v>7.575757575757576E-2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42.857142857142854</v>
      </c>
      <c r="Y362" s="743">
        <f>IFERROR(Y358/H358,"0")+IFERROR(Y359/H359,"0")+IFERROR(Y360/H360,"0")+IFERROR(Y361/H361,"0")</f>
        <v>44</v>
      </c>
      <c r="Z362" s="743">
        <f>IFERROR(IF(Z358="",0,Z358),"0")+IFERROR(IF(Z359="",0,Z359),"0")+IFERROR(IF(Z360="",0,Z360),"0")+IFERROR(IF(Z361="",0,Z361),"0")</f>
        <v>0.39688000000000001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180</v>
      </c>
      <c r="Y363" s="743">
        <f>IFERROR(SUM(Y358:Y361),"0")</f>
        <v>184.8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900</v>
      </c>
      <c r="Y365" s="742">
        <f t="shared" ref="Y365:Y370" si="72">IFERROR(IF(X365="",0,CEILING((X365/$H365),1)*$H365),"")</f>
        <v>904.8</v>
      </c>
      <c r="Z365" s="36">
        <f>IFERROR(IF(Y365=0,"",ROUNDUP(Y365/H365,0)*0.01898),"")</f>
        <v>2.2016800000000001</v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959.19230769230785</v>
      </c>
      <c r="BN365" s="64">
        <f t="shared" ref="BN365:BN370" si="74">IFERROR(Y365*I365/H365,"0")</f>
        <v>964.30799999999999</v>
      </c>
      <c r="BO365" s="64">
        <f t="shared" ref="BO365:BO370" si="75">IFERROR(1/J365*(X365/H365),"0")</f>
        <v>1.8028846153846154</v>
      </c>
      <c r="BP365" s="64">
        <f t="shared" ref="BP365:BP370" si="76">IFERROR(1/J365*(Y365/H365),"0")</f>
        <v>1.8125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115.38461538461539</v>
      </c>
      <c r="Y371" s="743">
        <f>IFERROR(Y365/H365,"0")+IFERROR(Y366/H366,"0")+IFERROR(Y367/H367,"0")+IFERROR(Y368/H368,"0")+IFERROR(Y369/H369,"0")+IFERROR(Y370/H370,"0")</f>
        <v>116</v>
      </c>
      <c r="Z371" s="743">
        <f>IFERROR(IF(Z365="",0,Z365),"0")+IFERROR(IF(Z366="",0,Z366),"0")+IFERROR(IF(Z367="",0,Z367),"0")+IFERROR(IF(Z368="",0,Z368),"0")+IFERROR(IF(Z369="",0,Z369),"0")+IFERROR(IF(Z370="",0,Z370),"0")</f>
        <v>2.2016800000000001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900</v>
      </c>
      <c r="Y372" s="743">
        <f>IFERROR(SUM(Y365:Y370),"0")</f>
        <v>904.8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183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152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90</v>
      </c>
      <c r="Y406" s="742">
        <f t="shared" ref="Y406:Y415" si="77">IFERROR(IF(X406="",0,CEILING((X406/$H406),1)*$H406),"")</f>
        <v>90</v>
      </c>
      <c r="Z406" s="36">
        <f>IFERROR(IF(Y406=0,"",ROUNDUP(Y406/H406,0)*0.02175),"")</f>
        <v>0.1305</v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92.88000000000001</v>
      </c>
      <c r="BN406" s="64">
        <f t="shared" ref="BN406:BN415" si="79">IFERROR(Y406*I406/H406,"0")</f>
        <v>92.88000000000001</v>
      </c>
      <c r="BO406" s="64">
        <f t="shared" ref="BO406:BO415" si="80">IFERROR(1/J406*(X406/H406),"0")</f>
        <v>0.125</v>
      </c>
      <c r="BP406" s="64">
        <f t="shared" ref="BP406:BP415" si="81">IFERROR(1/J406*(Y406/H406),"0")</f>
        <v>0.125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500</v>
      </c>
      <c r="Y412" s="742">
        <f t="shared" si="77"/>
        <v>510</v>
      </c>
      <c r="Z412" s="36">
        <f>IFERROR(IF(Y412=0,"",ROUNDUP(Y412/H412,0)*0.02175),"")</f>
        <v>0.73949999999999994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516</v>
      </c>
      <c r="BN412" s="64">
        <f t="shared" si="79"/>
        <v>526.32000000000005</v>
      </c>
      <c r="BO412" s="64">
        <f t="shared" si="80"/>
        <v>0.69444444444444442</v>
      </c>
      <c r="BP412" s="64">
        <f t="shared" si="81"/>
        <v>0.70833333333333326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39.333333333333336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0.86999999999999988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590</v>
      </c>
      <c r="Y417" s="743">
        <f>IFERROR(SUM(Y406:Y415),"0")</f>
        <v>600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141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183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152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183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152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141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152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152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152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183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90</v>
      </c>
      <c r="Y525" s="742">
        <f t="shared" si="93"/>
        <v>95.04</v>
      </c>
      <c r="Z525" s="36">
        <f t="shared" si="94"/>
        <v>0.21528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96.136363636363626</v>
      </c>
      <c r="BN525" s="64">
        <f t="shared" si="96"/>
        <v>101.52000000000001</v>
      </c>
      <c r="BO525" s="64">
        <f t="shared" si="97"/>
        <v>0.16389860139860138</v>
      </c>
      <c r="BP525" s="64">
        <f t="shared" si="98"/>
        <v>0.17307692307692307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130</v>
      </c>
      <c r="Y527" s="742">
        <f t="shared" si="93"/>
        <v>132</v>
      </c>
      <c r="Z527" s="36">
        <f t="shared" si="94"/>
        <v>0.29899999999999999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138.86363636363635</v>
      </c>
      <c r="BN527" s="64">
        <f t="shared" si="96"/>
        <v>140.99999999999997</v>
      </c>
      <c r="BO527" s="64">
        <f t="shared" si="97"/>
        <v>0.23674242424242425</v>
      </c>
      <c r="BP527" s="64">
        <f t="shared" si="98"/>
        <v>0.24038461538461539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41.666666666666664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43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0.51427999999999996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220</v>
      </c>
      <c r="Y539" s="743">
        <f>IFERROR(SUM(Y522:Y537),"0")</f>
        <v>227.04000000000002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141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50</v>
      </c>
      <c r="Y541" s="742">
        <f>IFERROR(IF(X541="",0,CEILING((X541/$H541),1)*$H541),"")</f>
        <v>52.800000000000004</v>
      </c>
      <c r="Z541" s="36">
        <f>IFERROR(IF(Y541=0,"",ROUNDUP(Y541/H541,0)*0.01196),"")</f>
        <v>0.1196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53.409090909090907</v>
      </c>
      <c r="BN541" s="64">
        <f>IFERROR(Y541*I541/H541,"0")</f>
        <v>56.400000000000006</v>
      </c>
      <c r="BO541" s="64">
        <f>IFERROR(1/J541*(X541/H541),"0")</f>
        <v>9.1054778554778545E-2</v>
      </c>
      <c r="BP541" s="64">
        <f>IFERROR(1/J541*(Y541/H541),"0")</f>
        <v>9.6153846153846159E-2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9.4696969696969688</v>
      </c>
      <c r="Y545" s="743">
        <f>IFERROR(Y541/H541,"0")+IFERROR(Y542/H542,"0")+IFERROR(Y543/H543,"0")+IFERROR(Y544/H544,"0")</f>
        <v>10</v>
      </c>
      <c r="Z545" s="743">
        <f>IFERROR(IF(Z541="",0,Z541),"0")+IFERROR(IF(Z542="",0,Z542),"0")+IFERROR(IF(Z543="",0,Z543),"0")+IFERROR(IF(Z544="",0,Z544),"0")</f>
        <v>0.1196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50</v>
      </c>
      <c r="Y546" s="743">
        <f>IFERROR(SUM(Y541:Y544),"0")</f>
        <v>52.800000000000004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152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130</v>
      </c>
      <c r="Y550" s="742">
        <f t="shared" si="99"/>
        <v>132</v>
      </c>
      <c r="Z550" s="36">
        <f>IFERROR(IF(Y550=0,"",ROUNDUP(Y550/H550,0)*0.01196),"")</f>
        <v>0.29899999999999999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138.86363636363635</v>
      </c>
      <c r="BN550" s="64">
        <f t="shared" si="101"/>
        <v>140.99999999999997</v>
      </c>
      <c r="BO550" s="64">
        <f t="shared" si="102"/>
        <v>0.23674242424242425</v>
      </c>
      <c r="BP550" s="64">
        <f t="shared" si="103"/>
        <v>0.24038461538461539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24.621212121212121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0.29899999999999999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130</v>
      </c>
      <c r="Y561" s="743">
        <f>IFERROR(SUM(Y548:Y559),"0")</f>
        <v>132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183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90</v>
      </c>
      <c r="Y584" s="742">
        <f t="shared" si="104"/>
        <v>96</v>
      </c>
      <c r="Z584" s="36">
        <f>IFERROR(IF(Y584=0,"",ROUNDUP(Y584/H584,0)*0.01898),"")</f>
        <v>0.15184</v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93.262500000000003</v>
      </c>
      <c r="BN584" s="64">
        <f t="shared" si="106"/>
        <v>99.48</v>
      </c>
      <c r="BO584" s="64">
        <f t="shared" si="107"/>
        <v>0.1171875</v>
      </c>
      <c r="BP584" s="64">
        <f t="shared" si="108"/>
        <v>0.125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7.5</v>
      </c>
      <c r="Y589" s="743">
        <f>IFERROR(Y582/H582,"0")+IFERROR(Y583/H583,"0")+IFERROR(Y584/H584,"0")+IFERROR(Y585/H585,"0")+IFERROR(Y586/H586,"0")+IFERROR(Y587/H587,"0")+IFERROR(Y588/H588,"0")</f>
        <v>8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0.15184</v>
      </c>
      <c r="AA589" s="744"/>
      <c r="AB589" s="744"/>
      <c r="AC589" s="744"/>
    </row>
    <row r="590" spans="1:68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90</v>
      </c>
      <c r="Y590" s="743">
        <f>IFERROR(SUM(Y582:Y588),"0")</f>
        <v>96</v>
      </c>
      <c r="Z590" s="37"/>
      <c r="AA590" s="744"/>
      <c r="AB590" s="744"/>
      <c r="AC590" s="744"/>
    </row>
    <row r="591" spans="1:68" ht="14.25" hidden="1" customHeight="1" x14ac:dyDescent="0.25">
      <c r="A591" s="757" t="s">
        <v>141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152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40</v>
      </c>
      <c r="Y600" s="742">
        <f t="shared" si="109"/>
        <v>42</v>
      </c>
      <c r="Z600" s="36">
        <f>IFERROR(IF(Y600=0,"",ROUNDUP(Y600/H600,0)*0.00902),"")</f>
        <v>9.0200000000000002E-2</v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42.571428571428562</v>
      </c>
      <c r="BN600" s="64">
        <f t="shared" si="111"/>
        <v>44.699999999999996</v>
      </c>
      <c r="BO600" s="64">
        <f t="shared" si="112"/>
        <v>7.2150072150072145E-2</v>
      </c>
      <c r="BP600" s="64">
        <f t="shared" si="113"/>
        <v>7.575757575757576E-2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9.5238095238095237</v>
      </c>
      <c r="Y606" s="743">
        <f>IFERROR(Y599/H599,"0")+IFERROR(Y600/H600,"0")+IFERROR(Y601/H601,"0")+IFERROR(Y602/H602,"0")+IFERROR(Y603/H603,"0")+IFERROR(Y604/H604,"0")+IFERROR(Y605/H605,"0")</f>
        <v>10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9.0200000000000002E-2</v>
      </c>
      <c r="AA606" s="744"/>
      <c r="AB606" s="744"/>
      <c r="AC606" s="744"/>
    </row>
    <row r="607" spans="1:68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40</v>
      </c>
      <c r="Y607" s="743">
        <f>IFERROR(SUM(Y599:Y605),"0")</f>
        <v>42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20</v>
      </c>
      <c r="Y609" s="742">
        <f>IFERROR(IF(X609="",0,CEILING((X609/$H609),1)*$H609),"")</f>
        <v>23.4</v>
      </c>
      <c r="Z609" s="36">
        <f>IFERROR(IF(Y609=0,"",ROUNDUP(Y609/H609,0)*0.01898),"")</f>
        <v>5.6940000000000004E-2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21.330769230769235</v>
      </c>
      <c r="BN609" s="64">
        <f>IFERROR(Y609*I609/H609,"0")</f>
        <v>24.957000000000001</v>
      </c>
      <c r="BO609" s="64">
        <f>IFERROR(1/J609*(X609/H609),"0")</f>
        <v>4.0064102564102567E-2</v>
      </c>
      <c r="BP609" s="64">
        <f>IFERROR(1/J609*(Y609/H609),"0")</f>
        <v>4.6875E-2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2.5641025641025643</v>
      </c>
      <c r="Y614" s="743">
        <f>IFERROR(Y609/H609,"0")+IFERROR(Y610/H610,"0")+IFERROR(Y611/H611,"0")+IFERROR(Y612/H612,"0")+IFERROR(Y613/H613,"0")</f>
        <v>3</v>
      </c>
      <c r="Z614" s="743">
        <f>IFERROR(IF(Z609="",0,Z609),"0")+IFERROR(IF(Z610="",0,Z610),"0")+IFERROR(IF(Z611="",0,Z611),"0")+IFERROR(IF(Z612="",0,Z612),"0")+IFERROR(IF(Z613="",0,Z613),"0")</f>
        <v>5.6940000000000004E-2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20</v>
      </c>
      <c r="Y615" s="743">
        <f>IFERROR(SUM(Y609:Y613),"0")</f>
        <v>23.4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183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141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152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3030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3107.6400000000003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3182.5672724497726</v>
      </c>
      <c r="Y643" s="743">
        <f>IFERROR(SUM(BN22:BN639),"0")</f>
        <v>3263.8500000000004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6</v>
      </c>
      <c r="Y644" s="38">
        <f>ROUNDUP(SUM(BP22:BP639),0)</f>
        <v>6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3332.5672724497726</v>
      </c>
      <c r="Y645" s="743">
        <f>GrossWeightTotalR+PalletQtyTotalR*25</f>
        <v>3413.8500000000004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354.9576164576165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364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6.0283000000000007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298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191</v>
      </c>
      <c r="F650" s="764" t="s">
        <v>217</v>
      </c>
      <c r="G650" s="764" t="s">
        <v>264</v>
      </c>
      <c r="H650" s="764" t="s">
        <v>88</v>
      </c>
      <c r="I650" s="764" t="s">
        <v>299</v>
      </c>
      <c r="J650" s="764" t="s">
        <v>323</v>
      </c>
      <c r="K650" s="764" t="s">
        <v>395</v>
      </c>
      <c r="L650" s="764" t="s">
        <v>415</v>
      </c>
      <c r="M650" s="764" t="s">
        <v>440</v>
      </c>
      <c r="N650" s="739"/>
      <c r="O650" s="764" t="s">
        <v>467</v>
      </c>
      <c r="P650" s="764" t="s">
        <v>470</v>
      </c>
      <c r="Q650" s="764" t="s">
        <v>479</v>
      </c>
      <c r="R650" s="764" t="s">
        <v>497</v>
      </c>
      <c r="S650" s="764" t="s">
        <v>510</v>
      </c>
      <c r="T650" s="764" t="s">
        <v>523</v>
      </c>
      <c r="U650" s="764" t="s">
        <v>536</v>
      </c>
      <c r="V650" s="764" t="s">
        <v>540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32.400000000000006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86.4</v>
      </c>
      <c r="E652" s="46">
        <f>IFERROR(Y92*1,"0")+IFERROR(Y93*1,"0")+IFERROR(Y94*1,"0")+IFERROR(Y98*1,"0")+IFERROR(Y99*1,"0")+IFERROR(Y100*1,"0")+IFERROR(Y101*1,"0")+IFERROR(Y102*1,"0")+IFERROR(Y103*1,"0")+IFERROR(Y104*1,"0")</f>
        <v>108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1197.5999999999999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1110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411.84000000000003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161.4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5,38"/>
        <filter val="130,00"/>
        <filter val="140,00"/>
        <filter val="180,00"/>
        <filter val="2,56"/>
        <filter val="2,78"/>
        <filter val="20,00"/>
        <filter val="220,00"/>
        <filter val="24,62"/>
        <filter val="3 030,00"/>
        <filter val="3 182,57"/>
        <filter val="3 332,57"/>
        <filter val="30,00"/>
        <filter val="33,33"/>
        <filter val="354,96"/>
        <filter val="39,33"/>
        <filter val="40,00"/>
        <filter val="41,67"/>
        <filter val="42,86"/>
        <filter val="50,00"/>
        <filter val="500,00"/>
        <filter val="590,00"/>
        <filter val="6"/>
        <filter val="7,41"/>
        <filter val="7,50"/>
        <filter val="80,00"/>
        <filter val="9,26"/>
        <filter val="9,47"/>
        <filter val="9,52"/>
        <filter val="90,00"/>
        <filter val="90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2025-03-04T11:35:47Z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