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E44967E-4F05-4D50-8DB4-41D7E99CD7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BP565" i="1" s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P559" i="1"/>
  <c r="BO558" i="1"/>
  <c r="BM558" i="1"/>
  <c r="Y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BP527" i="1" s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Z450" i="1" s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BP365" i="1" s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Y329" i="1" s="1"/>
  <c r="P327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X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X286" i="1"/>
  <c r="X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X261" i="1"/>
  <c r="X260" i="1"/>
  <c r="BO259" i="1"/>
  <c r="BM259" i="1"/>
  <c r="Y259" i="1"/>
  <c r="Y261" i="1" s="1"/>
  <c r="P259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X172" i="1"/>
  <c r="X171" i="1"/>
  <c r="BO170" i="1"/>
  <c r="BM170" i="1"/>
  <c r="Y170" i="1"/>
  <c r="BP170" i="1" s="1"/>
  <c r="P170" i="1"/>
  <c r="BO169" i="1"/>
  <c r="BM169" i="1"/>
  <c r="Y169" i="1"/>
  <c r="Y172" i="1" s="1"/>
  <c r="P169" i="1"/>
  <c r="X167" i="1"/>
  <c r="X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X159" i="1"/>
  <c r="X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O141" i="1"/>
  <c r="BM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Y120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Y88" i="1" s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X74" i="1"/>
  <c r="X73" i="1"/>
  <c r="BO72" i="1"/>
  <c r="BM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X47" i="1"/>
  <c r="X46" i="1"/>
  <c r="BO45" i="1"/>
  <c r="BM45" i="1"/>
  <c r="Y45" i="1"/>
  <c r="BP45" i="1" s="1"/>
  <c r="P45" i="1"/>
  <c r="BO44" i="1"/>
  <c r="BM44" i="1"/>
  <c r="Y44" i="1"/>
  <c r="Y47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Z29" i="1" l="1"/>
  <c r="Z30" i="1" s="1"/>
  <c r="BN29" i="1"/>
  <c r="BP29" i="1"/>
  <c r="Y30" i="1"/>
  <c r="Z35" i="1"/>
  <c r="BN35" i="1"/>
  <c r="Z80" i="1"/>
  <c r="BN80" i="1"/>
  <c r="Z182" i="1"/>
  <c r="BN182" i="1"/>
  <c r="Z272" i="1"/>
  <c r="BN272" i="1"/>
  <c r="Z365" i="1"/>
  <c r="BN365" i="1"/>
  <c r="Z411" i="1"/>
  <c r="BN411" i="1"/>
  <c r="Z439" i="1"/>
  <c r="BN439" i="1"/>
  <c r="Z527" i="1"/>
  <c r="BN527" i="1"/>
  <c r="Z50" i="1"/>
  <c r="BN50" i="1"/>
  <c r="Z70" i="1"/>
  <c r="BN70" i="1"/>
  <c r="Z112" i="1"/>
  <c r="BN112" i="1"/>
  <c r="Z162" i="1"/>
  <c r="BN162" i="1"/>
  <c r="Z197" i="1"/>
  <c r="BN197" i="1"/>
  <c r="Z219" i="1"/>
  <c r="BN219" i="1"/>
  <c r="Z238" i="1"/>
  <c r="BN238" i="1"/>
  <c r="Z259" i="1"/>
  <c r="Z260" i="1" s="1"/>
  <c r="BN259" i="1"/>
  <c r="BP259" i="1"/>
  <c r="Y260" i="1"/>
  <c r="Z264" i="1"/>
  <c r="BN264" i="1"/>
  <c r="Z289" i="1"/>
  <c r="BN289" i="1"/>
  <c r="Z352" i="1"/>
  <c r="BN352" i="1"/>
  <c r="Z565" i="1"/>
  <c r="BN565" i="1"/>
  <c r="BP415" i="1"/>
  <c r="BN415" i="1"/>
  <c r="Z415" i="1"/>
  <c r="BP445" i="1"/>
  <c r="BN445" i="1"/>
  <c r="Z445" i="1"/>
  <c r="BP453" i="1"/>
  <c r="BN453" i="1"/>
  <c r="Z453" i="1"/>
  <c r="BP469" i="1"/>
  <c r="BN469" i="1"/>
  <c r="Z469" i="1"/>
  <c r="BP477" i="1"/>
  <c r="BN477" i="1"/>
  <c r="Z477" i="1"/>
  <c r="BP555" i="1"/>
  <c r="BN555" i="1"/>
  <c r="Z555" i="1"/>
  <c r="BP559" i="1"/>
  <c r="BN559" i="1"/>
  <c r="Z559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X643" i="1"/>
  <c r="Z23" i="1"/>
  <c r="BN23" i="1"/>
  <c r="Z39" i="1"/>
  <c r="BN39" i="1"/>
  <c r="Z54" i="1"/>
  <c r="BN54" i="1"/>
  <c r="Z62" i="1"/>
  <c r="BN62" i="1"/>
  <c r="Z76" i="1"/>
  <c r="BN76" i="1"/>
  <c r="Z93" i="1"/>
  <c r="BN93" i="1"/>
  <c r="Z124" i="1"/>
  <c r="BN124" i="1"/>
  <c r="Z127" i="1"/>
  <c r="BN127" i="1"/>
  <c r="Z128" i="1"/>
  <c r="BN128" i="1"/>
  <c r="Z147" i="1"/>
  <c r="BN147" i="1"/>
  <c r="Z170" i="1"/>
  <c r="BN170" i="1"/>
  <c r="Z186" i="1"/>
  <c r="BN186" i="1"/>
  <c r="Z205" i="1"/>
  <c r="BN205" i="1"/>
  <c r="Z215" i="1"/>
  <c r="BN215" i="1"/>
  <c r="Z223" i="1"/>
  <c r="BN223" i="1"/>
  <c r="Z228" i="1"/>
  <c r="BN228" i="1"/>
  <c r="Z242" i="1"/>
  <c r="BN242" i="1"/>
  <c r="Z253" i="1"/>
  <c r="BN253" i="1"/>
  <c r="Z268" i="1"/>
  <c r="BN268" i="1"/>
  <c r="Z284" i="1"/>
  <c r="BN284" i="1"/>
  <c r="Z293" i="1"/>
  <c r="BN293" i="1"/>
  <c r="Z348" i="1"/>
  <c r="BN348" i="1"/>
  <c r="Z358" i="1"/>
  <c r="BN358" i="1"/>
  <c r="Z369" i="1"/>
  <c r="BN369" i="1"/>
  <c r="Y377" i="1"/>
  <c r="Z388" i="1"/>
  <c r="BN388" i="1"/>
  <c r="BP407" i="1"/>
  <c r="BN407" i="1"/>
  <c r="Z407" i="1"/>
  <c r="BP435" i="1"/>
  <c r="BN435" i="1"/>
  <c r="Z435" i="1"/>
  <c r="Y460" i="1"/>
  <c r="Y459" i="1"/>
  <c r="BP458" i="1"/>
  <c r="BN458" i="1"/>
  <c r="Z458" i="1"/>
  <c r="Z459" i="1" s="1"/>
  <c r="BP468" i="1"/>
  <c r="BN468" i="1"/>
  <c r="Z468" i="1"/>
  <c r="BP472" i="1"/>
  <c r="BN472" i="1"/>
  <c r="Z472" i="1"/>
  <c r="BP484" i="1"/>
  <c r="BN484" i="1"/>
  <c r="Z484" i="1"/>
  <c r="Y490" i="1"/>
  <c r="Y489" i="1"/>
  <c r="BP488" i="1"/>
  <c r="BN488" i="1"/>
  <c r="Z488" i="1"/>
  <c r="Z489" i="1" s="1"/>
  <c r="Y494" i="1"/>
  <c r="BP493" i="1"/>
  <c r="BN493" i="1"/>
  <c r="Z493" i="1"/>
  <c r="Z494" i="1" s="1"/>
  <c r="BP523" i="1"/>
  <c r="BN523" i="1"/>
  <c r="Z523" i="1"/>
  <c r="BP556" i="1"/>
  <c r="BN556" i="1"/>
  <c r="Z556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BP72" i="1"/>
  <c r="BN72" i="1"/>
  <c r="Z72" i="1"/>
  <c r="BP86" i="1"/>
  <c r="BN86" i="1"/>
  <c r="Z86" i="1"/>
  <c r="BP102" i="1"/>
  <c r="BN102" i="1"/>
  <c r="Z102" i="1"/>
  <c r="BP118" i="1"/>
  <c r="BN118" i="1"/>
  <c r="Z118" i="1"/>
  <c r="BP141" i="1"/>
  <c r="BN141" i="1"/>
  <c r="Z141" i="1"/>
  <c r="BP164" i="1"/>
  <c r="BN164" i="1"/>
  <c r="Z164" i="1"/>
  <c r="BP184" i="1"/>
  <c r="BN184" i="1"/>
  <c r="Z184" i="1"/>
  <c r="BP203" i="1"/>
  <c r="BN203" i="1"/>
  <c r="Z203" i="1"/>
  <c r="Y225" i="1"/>
  <c r="BP213" i="1"/>
  <c r="BN213" i="1"/>
  <c r="Z213" i="1"/>
  <c r="BP221" i="1"/>
  <c r="BN221" i="1"/>
  <c r="Z221" i="1"/>
  <c r="BP240" i="1"/>
  <c r="BN240" i="1"/>
  <c r="Z240" i="1"/>
  <c r="BP251" i="1"/>
  <c r="BN251" i="1"/>
  <c r="Z251" i="1"/>
  <c r="BP266" i="1"/>
  <c r="BN266" i="1"/>
  <c r="Z266" i="1"/>
  <c r="O652" i="1"/>
  <c r="Y278" i="1"/>
  <c r="BP277" i="1"/>
  <c r="BN277" i="1"/>
  <c r="Z277" i="1"/>
  <c r="Z278" i="1" s="1"/>
  <c r="BP282" i="1"/>
  <c r="BN282" i="1"/>
  <c r="Z282" i="1"/>
  <c r="BP308" i="1"/>
  <c r="BN308" i="1"/>
  <c r="Z308" i="1"/>
  <c r="BP350" i="1"/>
  <c r="BN350" i="1"/>
  <c r="Z350" i="1"/>
  <c r="BP360" i="1"/>
  <c r="BN360" i="1"/>
  <c r="Z360" i="1"/>
  <c r="BP375" i="1"/>
  <c r="BN375" i="1"/>
  <c r="Z375" i="1"/>
  <c r="BP399" i="1"/>
  <c r="BN399" i="1"/>
  <c r="Z399" i="1"/>
  <c r="BP413" i="1"/>
  <c r="BN413" i="1"/>
  <c r="Z413" i="1"/>
  <c r="Y427" i="1"/>
  <c r="Y426" i="1"/>
  <c r="BP424" i="1"/>
  <c r="BN424" i="1"/>
  <c r="Z424" i="1"/>
  <c r="BP441" i="1"/>
  <c r="BN441" i="1"/>
  <c r="Z441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B652" i="1"/>
  <c r="X644" i="1"/>
  <c r="Z25" i="1"/>
  <c r="BN25" i="1"/>
  <c r="X642" i="1"/>
  <c r="Z37" i="1"/>
  <c r="BN37" i="1"/>
  <c r="Z45" i="1"/>
  <c r="BN45" i="1"/>
  <c r="Z52" i="1"/>
  <c r="BN52" i="1"/>
  <c r="Z56" i="1"/>
  <c r="BN56" i="1"/>
  <c r="Y64" i="1"/>
  <c r="BP60" i="1"/>
  <c r="BN60" i="1"/>
  <c r="Y74" i="1"/>
  <c r="BP68" i="1"/>
  <c r="BN68" i="1"/>
  <c r="Z68" i="1"/>
  <c r="BP78" i="1"/>
  <c r="BN78" i="1"/>
  <c r="Z78" i="1"/>
  <c r="Y105" i="1"/>
  <c r="BP99" i="1"/>
  <c r="BN99" i="1"/>
  <c r="Z99" i="1"/>
  <c r="F652" i="1"/>
  <c r="BP110" i="1"/>
  <c r="BN110" i="1"/>
  <c r="Z110" i="1"/>
  <c r="BP130" i="1"/>
  <c r="BN130" i="1"/>
  <c r="Z130" i="1"/>
  <c r="Y153" i="1"/>
  <c r="BP151" i="1"/>
  <c r="BN151" i="1"/>
  <c r="Z151" i="1"/>
  <c r="Y177" i="1"/>
  <c r="BP176" i="1"/>
  <c r="BN176" i="1"/>
  <c r="Z176" i="1"/>
  <c r="Z177" i="1" s="1"/>
  <c r="Y188" i="1"/>
  <c r="BP180" i="1"/>
  <c r="BN180" i="1"/>
  <c r="Z180" i="1"/>
  <c r="J652" i="1"/>
  <c r="BP193" i="1"/>
  <c r="BN193" i="1"/>
  <c r="Z193" i="1"/>
  <c r="BP207" i="1"/>
  <c r="BN207" i="1"/>
  <c r="Z207" i="1"/>
  <c r="BP217" i="1"/>
  <c r="BN217" i="1"/>
  <c r="Z217" i="1"/>
  <c r="K652" i="1"/>
  <c r="BP236" i="1"/>
  <c r="BN236" i="1"/>
  <c r="Z236" i="1"/>
  <c r="BP247" i="1"/>
  <c r="BN247" i="1"/>
  <c r="Z247" i="1"/>
  <c r="BP255" i="1"/>
  <c r="BN255" i="1"/>
  <c r="Z255" i="1"/>
  <c r="BP270" i="1"/>
  <c r="BN270" i="1"/>
  <c r="Z270" i="1"/>
  <c r="Y285" i="1"/>
  <c r="BP291" i="1"/>
  <c r="BN291" i="1"/>
  <c r="Z291" i="1"/>
  <c r="BP328" i="1"/>
  <c r="BN328" i="1"/>
  <c r="Z328" i="1"/>
  <c r="BP332" i="1"/>
  <c r="BN332" i="1"/>
  <c r="Z332" i="1"/>
  <c r="BP354" i="1"/>
  <c r="BN354" i="1"/>
  <c r="Z354" i="1"/>
  <c r="BP367" i="1"/>
  <c r="BN367" i="1"/>
  <c r="Z367" i="1"/>
  <c r="BP376" i="1"/>
  <c r="BN376" i="1"/>
  <c r="Z376" i="1"/>
  <c r="BP382" i="1"/>
  <c r="BN382" i="1"/>
  <c r="Z382" i="1"/>
  <c r="BP409" i="1"/>
  <c r="BN409" i="1"/>
  <c r="Z409" i="1"/>
  <c r="Y421" i="1"/>
  <c r="BP419" i="1"/>
  <c r="BN419" i="1"/>
  <c r="Z419" i="1"/>
  <c r="BP425" i="1"/>
  <c r="BN425" i="1"/>
  <c r="Z425" i="1"/>
  <c r="BP437" i="1"/>
  <c r="BN437" i="1"/>
  <c r="Z437" i="1"/>
  <c r="BP474" i="1"/>
  <c r="BN474" i="1"/>
  <c r="Z474" i="1"/>
  <c r="BP498" i="1"/>
  <c r="BN498" i="1"/>
  <c r="Z498" i="1"/>
  <c r="BP525" i="1"/>
  <c r="BN525" i="1"/>
  <c r="Z525" i="1"/>
  <c r="BP530" i="1"/>
  <c r="BN530" i="1"/>
  <c r="Z530" i="1"/>
  <c r="BP548" i="1"/>
  <c r="BN548" i="1"/>
  <c r="Z548" i="1"/>
  <c r="BP550" i="1"/>
  <c r="BN550" i="1"/>
  <c r="Z550" i="1"/>
  <c r="BP552" i="1"/>
  <c r="BN552" i="1"/>
  <c r="Z552" i="1"/>
  <c r="Y567" i="1"/>
  <c r="BP563" i="1"/>
  <c r="BN563" i="1"/>
  <c r="Z563" i="1"/>
  <c r="Y566" i="1"/>
  <c r="Y82" i="1"/>
  <c r="E652" i="1"/>
  <c r="Y132" i="1"/>
  <c r="H652" i="1"/>
  <c r="Y166" i="1"/>
  <c r="Y199" i="1"/>
  <c r="Y231" i="1"/>
  <c r="Y323" i="1"/>
  <c r="Y371" i="1"/>
  <c r="Y447" i="1"/>
  <c r="Y455" i="1"/>
  <c r="BP450" i="1"/>
  <c r="BN450" i="1"/>
  <c r="BP451" i="1"/>
  <c r="BN451" i="1"/>
  <c r="Z451" i="1"/>
  <c r="BP475" i="1"/>
  <c r="BN475" i="1"/>
  <c r="Z475" i="1"/>
  <c r="BP499" i="1"/>
  <c r="BN499" i="1"/>
  <c r="Z499" i="1"/>
  <c r="BP529" i="1"/>
  <c r="BN529" i="1"/>
  <c r="Z529" i="1"/>
  <c r="BP533" i="1"/>
  <c r="BN533" i="1"/>
  <c r="Z533" i="1"/>
  <c r="BP549" i="1"/>
  <c r="BN549" i="1"/>
  <c r="Z549" i="1"/>
  <c r="BP551" i="1"/>
  <c r="BN551" i="1"/>
  <c r="Z551" i="1"/>
  <c r="BP553" i="1"/>
  <c r="BN553" i="1"/>
  <c r="Z553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BP619" i="1"/>
  <c r="BN619" i="1"/>
  <c r="Z619" i="1"/>
  <c r="H9" i="1"/>
  <c r="A10" i="1"/>
  <c r="X645" i="1"/>
  <c r="Y26" i="1"/>
  <c r="Y42" i="1"/>
  <c r="Y46" i="1"/>
  <c r="Y57" i="1"/>
  <c r="Y65" i="1"/>
  <c r="Y73" i="1"/>
  <c r="Y83" i="1"/>
  <c r="Y89" i="1"/>
  <c r="Y96" i="1"/>
  <c r="Y106" i="1"/>
  <c r="Y115" i="1"/>
  <c r="Y121" i="1"/>
  <c r="Y133" i="1"/>
  <c r="Y137" i="1"/>
  <c r="Y144" i="1"/>
  <c r="Y148" i="1"/>
  <c r="Y154" i="1"/>
  <c r="Y159" i="1"/>
  <c r="Y167" i="1"/>
  <c r="Y171" i="1"/>
  <c r="Y189" i="1"/>
  <c r="Y194" i="1"/>
  <c r="Y200" i="1"/>
  <c r="Y210" i="1"/>
  <c r="Y224" i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BP290" i="1"/>
  <c r="BN290" i="1"/>
  <c r="Z290" i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BP333" i="1"/>
  <c r="BN333" i="1"/>
  <c r="Z333" i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BP436" i="1"/>
  <c r="BN436" i="1"/>
  <c r="Z436" i="1"/>
  <c r="BP440" i="1"/>
  <c r="BN440" i="1"/>
  <c r="Z440" i="1"/>
  <c r="F9" i="1"/>
  <c r="J9" i="1"/>
  <c r="Z22" i="1"/>
  <c r="BN22" i="1"/>
  <c r="BP22" i="1"/>
  <c r="Z24" i="1"/>
  <c r="BN24" i="1"/>
  <c r="X646" i="1"/>
  <c r="Y27" i="1"/>
  <c r="C652" i="1"/>
  <c r="Z36" i="1"/>
  <c r="BN36" i="1"/>
  <c r="Z38" i="1"/>
  <c r="BN38" i="1"/>
  <c r="Z40" i="1"/>
  <c r="BN40" i="1"/>
  <c r="Y41" i="1"/>
  <c r="Z44" i="1"/>
  <c r="Z46" i="1" s="1"/>
  <c r="BN44" i="1"/>
  <c r="BP44" i="1"/>
  <c r="D652" i="1"/>
  <c r="Z51" i="1"/>
  <c r="BN51" i="1"/>
  <c r="Z53" i="1"/>
  <c r="BN53" i="1"/>
  <c r="Z55" i="1"/>
  <c r="BN55" i="1"/>
  <c r="Y58" i="1"/>
  <c r="Z61" i="1"/>
  <c r="BN61" i="1"/>
  <c r="Z63" i="1"/>
  <c r="BN63" i="1"/>
  <c r="Z67" i="1"/>
  <c r="BN67" i="1"/>
  <c r="BP67" i="1"/>
  <c r="Z69" i="1"/>
  <c r="BN69" i="1"/>
  <c r="Z71" i="1"/>
  <c r="BN71" i="1"/>
  <c r="Z77" i="1"/>
  <c r="BN77" i="1"/>
  <c r="Z79" i="1"/>
  <c r="BN79" i="1"/>
  <c r="Z81" i="1"/>
  <c r="BN81" i="1"/>
  <c r="Z85" i="1"/>
  <c r="BN85" i="1"/>
  <c r="BP85" i="1"/>
  <c r="Z87" i="1"/>
  <c r="BN87" i="1"/>
  <c r="Z92" i="1"/>
  <c r="BN92" i="1"/>
  <c r="BP92" i="1"/>
  <c r="Z94" i="1"/>
  <c r="BN94" i="1"/>
  <c r="Y95" i="1"/>
  <c r="Z98" i="1"/>
  <c r="BN98" i="1"/>
  <c r="BP98" i="1"/>
  <c r="Z100" i="1"/>
  <c r="BN100" i="1"/>
  <c r="Z101" i="1"/>
  <c r="BN101" i="1"/>
  <c r="Z103" i="1"/>
  <c r="BN103" i="1"/>
  <c r="Z104" i="1"/>
  <c r="BN104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Z123" i="1"/>
  <c r="BN123" i="1"/>
  <c r="BP123" i="1"/>
  <c r="Z125" i="1"/>
  <c r="BN125" i="1"/>
  <c r="Z126" i="1"/>
  <c r="BN126" i="1"/>
  <c r="Z129" i="1"/>
  <c r="BN129" i="1"/>
  <c r="Z131" i="1"/>
  <c r="BN131" i="1"/>
  <c r="Z135" i="1"/>
  <c r="Z137" i="1" s="1"/>
  <c r="BN135" i="1"/>
  <c r="BP135" i="1"/>
  <c r="G652" i="1"/>
  <c r="Z142" i="1"/>
  <c r="Z143" i="1" s="1"/>
  <c r="BN142" i="1"/>
  <c r="Y143" i="1"/>
  <c r="Z146" i="1"/>
  <c r="BN146" i="1"/>
  <c r="BP146" i="1"/>
  <c r="Z152" i="1"/>
  <c r="Z153" i="1" s="1"/>
  <c r="BN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Z169" i="1"/>
  <c r="BN169" i="1"/>
  <c r="BP169" i="1"/>
  <c r="I652" i="1"/>
  <c r="Y178" i="1"/>
  <c r="Z181" i="1"/>
  <c r="BN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Z202" i="1"/>
  <c r="BN202" i="1"/>
  <c r="BP202" i="1"/>
  <c r="Z204" i="1"/>
  <c r="BN204" i="1"/>
  <c r="Z206" i="1"/>
  <c r="BN206" i="1"/>
  <c r="Z208" i="1"/>
  <c r="BN208" i="1"/>
  <c r="Z214" i="1"/>
  <c r="BN214" i="1"/>
  <c r="Z216" i="1"/>
  <c r="BN216" i="1"/>
  <c r="Z218" i="1"/>
  <c r="BN218" i="1"/>
  <c r="Z220" i="1"/>
  <c r="BN220" i="1"/>
  <c r="Z222" i="1"/>
  <c r="BN222" i="1"/>
  <c r="Z227" i="1"/>
  <c r="BN227" i="1"/>
  <c r="BP227" i="1"/>
  <c r="Z229" i="1"/>
  <c r="BN229" i="1"/>
  <c r="BP230" i="1"/>
  <c r="BN230" i="1"/>
  <c r="Z230" i="1"/>
  <c r="Y232" i="1"/>
  <c r="Y244" i="1"/>
  <c r="BP235" i="1"/>
  <c r="BN235" i="1"/>
  <c r="Z235" i="1"/>
  <c r="BP239" i="1"/>
  <c r="BN239" i="1"/>
  <c r="Z239" i="1"/>
  <c r="Y243" i="1"/>
  <c r="BP248" i="1"/>
  <c r="BN248" i="1"/>
  <c r="Z248" i="1"/>
  <c r="BP252" i="1"/>
  <c r="BN252" i="1"/>
  <c r="Z252" i="1"/>
  <c r="Y256" i="1"/>
  <c r="BP265" i="1"/>
  <c r="BN265" i="1"/>
  <c r="Z265" i="1"/>
  <c r="BP269" i="1"/>
  <c r="BN269" i="1"/>
  <c r="Z269" i="1"/>
  <c r="Y273" i="1"/>
  <c r="BP283" i="1"/>
  <c r="BN283" i="1"/>
  <c r="Z283" i="1"/>
  <c r="BP292" i="1"/>
  <c r="BN292" i="1"/>
  <c r="Z292" i="1"/>
  <c r="Y309" i="1"/>
  <c r="BP322" i="1"/>
  <c r="BN322" i="1"/>
  <c r="Z322" i="1"/>
  <c r="Z323" i="1" s="1"/>
  <c r="Y324" i="1"/>
  <c r="T652" i="1"/>
  <c r="Y330" i="1"/>
  <c r="BP327" i="1"/>
  <c r="BN327" i="1"/>
  <c r="Z327" i="1"/>
  <c r="Y334" i="1"/>
  <c r="BP349" i="1"/>
  <c r="BN349" i="1"/>
  <c r="Z349" i="1"/>
  <c r="BP353" i="1"/>
  <c r="BN353" i="1"/>
  <c r="Z353" i="1"/>
  <c r="BP361" i="1"/>
  <c r="BN361" i="1"/>
  <c r="Z361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52" i="1"/>
  <c r="Y417" i="1"/>
  <c r="BP406" i="1"/>
  <c r="BN406" i="1"/>
  <c r="Z406" i="1"/>
  <c r="Y416" i="1"/>
  <c r="BP410" i="1"/>
  <c r="BN410" i="1"/>
  <c r="Z410" i="1"/>
  <c r="BP414" i="1"/>
  <c r="BN414" i="1"/>
  <c r="Z414" i="1"/>
  <c r="BP454" i="1"/>
  <c r="BN454" i="1"/>
  <c r="Z454" i="1"/>
  <c r="Y456" i="1"/>
  <c r="Z652" i="1"/>
  <c r="Y480" i="1"/>
  <c r="BP464" i="1"/>
  <c r="BN464" i="1"/>
  <c r="Z464" i="1"/>
  <c r="Y481" i="1"/>
  <c r="BP466" i="1"/>
  <c r="BN466" i="1"/>
  <c r="Z466" i="1"/>
  <c r="BP470" i="1"/>
  <c r="BN470" i="1"/>
  <c r="Z470" i="1"/>
  <c r="BP473" i="1"/>
  <c r="BN473" i="1"/>
  <c r="Z473" i="1"/>
  <c r="BP478" i="1"/>
  <c r="BN478" i="1"/>
  <c r="Z478" i="1"/>
  <c r="Y501" i="1"/>
  <c r="BP497" i="1"/>
  <c r="BN497" i="1"/>
  <c r="Z497" i="1"/>
  <c r="Y502" i="1"/>
  <c r="BP506" i="1"/>
  <c r="BN506" i="1"/>
  <c r="Z506" i="1"/>
  <c r="AB652" i="1"/>
  <c r="L652" i="1"/>
  <c r="Y257" i="1"/>
  <c r="M652" i="1"/>
  <c r="Y274" i="1"/>
  <c r="Y279" i="1"/>
  <c r="P652" i="1"/>
  <c r="Y286" i="1"/>
  <c r="Q652" i="1"/>
  <c r="Y295" i="1"/>
  <c r="S652" i="1"/>
  <c r="Y315" i="1"/>
  <c r="Y363" i="1"/>
  <c r="Y362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BP381" i="1"/>
  <c r="BN381" i="1"/>
  <c r="Z381" i="1"/>
  <c r="BP389" i="1"/>
  <c r="BN389" i="1"/>
  <c r="Z389" i="1"/>
  <c r="W652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Z442" i="1" s="1"/>
  <c r="BP438" i="1"/>
  <c r="BN438" i="1"/>
  <c r="Z438" i="1"/>
  <c r="Y442" i="1"/>
  <c r="BP446" i="1"/>
  <c r="BN446" i="1"/>
  <c r="Z446" i="1"/>
  <c r="Y448" i="1"/>
  <c r="BP452" i="1"/>
  <c r="BN452" i="1"/>
  <c r="Z452" i="1"/>
  <c r="BP465" i="1"/>
  <c r="BN465" i="1"/>
  <c r="Z465" i="1"/>
  <c r="BP467" i="1"/>
  <c r="BN467" i="1"/>
  <c r="Z467" i="1"/>
  <c r="BP471" i="1"/>
  <c r="BN471" i="1"/>
  <c r="Z471" i="1"/>
  <c r="BP476" i="1"/>
  <c r="BN476" i="1"/>
  <c r="Z476" i="1"/>
  <c r="BP479" i="1"/>
  <c r="BN479" i="1"/>
  <c r="Z479" i="1"/>
  <c r="Y486" i="1"/>
  <c r="BP483" i="1"/>
  <c r="BN483" i="1"/>
  <c r="Z483" i="1"/>
  <c r="Z485" i="1" s="1"/>
  <c r="BP500" i="1"/>
  <c r="BN500" i="1"/>
  <c r="Z500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447" i="1" l="1"/>
  <c r="Z421" i="1"/>
  <c r="Z329" i="1"/>
  <c r="Z256" i="1"/>
  <c r="Z171" i="1"/>
  <c r="Z148" i="1"/>
  <c r="Z309" i="1"/>
  <c r="Z566" i="1"/>
  <c r="Z285" i="1"/>
  <c r="Z589" i="1"/>
  <c r="Z224" i="1"/>
  <c r="Z64" i="1"/>
  <c r="Z41" i="1"/>
  <c r="Z560" i="1"/>
  <c r="Z455" i="1"/>
  <c r="Z273" i="1"/>
  <c r="Z210" i="1"/>
  <c r="Z188" i="1"/>
  <c r="Z166" i="1"/>
  <c r="Z120" i="1"/>
  <c r="Z114" i="1"/>
  <c r="Z88" i="1"/>
  <c r="Z82" i="1"/>
  <c r="Z57" i="1"/>
  <c r="Z362" i="1"/>
  <c r="Z334" i="1"/>
  <c r="Z295" i="1"/>
  <c r="Z621" i="1"/>
  <c r="Z606" i="1"/>
  <c r="Z426" i="1"/>
  <c r="Z480" i="1"/>
  <c r="Y643" i="1"/>
  <c r="Z355" i="1"/>
  <c r="Y646" i="1"/>
  <c r="Z614" i="1"/>
  <c r="Z596" i="1"/>
  <c r="Z545" i="1"/>
  <c r="Z538" i="1"/>
  <c r="Z508" i="1"/>
  <c r="Z501" i="1"/>
  <c r="Z416" i="1"/>
  <c r="Z390" i="1"/>
  <c r="Z384" i="1"/>
  <c r="Z243" i="1"/>
  <c r="Z231" i="1"/>
  <c r="Z132" i="1"/>
  <c r="Z105" i="1"/>
  <c r="Z95" i="1"/>
  <c r="Z73" i="1"/>
  <c r="Y642" i="1"/>
  <c r="Y644" i="1"/>
  <c r="Z26" i="1"/>
  <c r="Z647" i="1" s="1"/>
  <c r="Y645" i="1" l="1"/>
</calcChain>
</file>

<file path=xl/sharedStrings.xml><?xml version="1.0" encoding="utf-8"?>
<sst xmlns="http://schemas.openxmlformats.org/spreadsheetml/2006/main" count="3028" uniqueCount="1065">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</sst>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65" sqref="AA365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1064</v>
      </c>
      <c r="I5" s="1048"/>
      <c r="J5" s="1048"/>
      <c r="K5" s="1048"/>
      <c r="L5" s="1048"/>
      <c r="M5" s="853"/>
      <c r="N5" s="58"/>
      <c r="P5" s="24" t="s">
        <v>10</v>
      </c>
      <c r="Q5" s="1122">
        <v>45722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Четверг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 t="s">
        <v>19</v>
      </c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20</v>
      </c>
      <c r="Q8" s="906">
        <v>0.54166666666666663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21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60"/>
      <c r="R10" s="961"/>
      <c r="U10" s="24" t="s">
        <v>23</v>
      </c>
      <c r="V10" s="841" t="s">
        <v>24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76"/>
      <c r="R11" s="877"/>
      <c r="U11" s="24" t="s">
        <v>27</v>
      </c>
      <c r="V11" s="1071" t="s">
        <v>28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29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30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31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32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33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34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35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36</v>
      </c>
      <c r="B17" s="789" t="s">
        <v>37</v>
      </c>
      <c r="C17" s="919" t="s">
        <v>38</v>
      </c>
      <c r="D17" s="789" t="s">
        <v>39</v>
      </c>
      <c r="E17" s="883"/>
      <c r="F17" s="789" t="s">
        <v>40</v>
      </c>
      <c r="G17" s="789" t="s">
        <v>41</v>
      </c>
      <c r="H17" s="789" t="s">
        <v>42</v>
      </c>
      <c r="I17" s="789" t="s">
        <v>43</v>
      </c>
      <c r="J17" s="789" t="s">
        <v>44</v>
      </c>
      <c r="K17" s="789" t="s">
        <v>45</v>
      </c>
      <c r="L17" s="789" t="s">
        <v>46</v>
      </c>
      <c r="M17" s="789" t="s">
        <v>47</v>
      </c>
      <c r="N17" s="789" t="s">
        <v>48</v>
      </c>
      <c r="O17" s="789" t="s">
        <v>49</v>
      </c>
      <c r="P17" s="789" t="s">
        <v>50</v>
      </c>
      <c r="Q17" s="882"/>
      <c r="R17" s="882"/>
      <c r="S17" s="882"/>
      <c r="T17" s="883"/>
      <c r="U17" s="1153" t="s">
        <v>51</v>
      </c>
      <c r="V17" s="867"/>
      <c r="W17" s="789" t="s">
        <v>52</v>
      </c>
      <c r="X17" s="789" t="s">
        <v>53</v>
      </c>
      <c r="Y17" s="1150" t="s">
        <v>54</v>
      </c>
      <c r="Z17" s="989" t="s">
        <v>55</v>
      </c>
      <c r="AA17" s="1033" t="s">
        <v>56</v>
      </c>
      <c r="AB17" s="1033" t="s">
        <v>57</v>
      </c>
      <c r="AC17" s="1033" t="s">
        <v>58</v>
      </c>
      <c r="AD17" s="1033" t="s">
        <v>59</v>
      </c>
      <c r="AE17" s="1102"/>
      <c r="AF17" s="1103"/>
      <c r="AG17" s="66"/>
      <c r="BD17" s="65" t="s">
        <v>60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61</v>
      </c>
      <c r="V18" s="67" t="s">
        <v>62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63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80</v>
      </c>
      <c r="Q26" s="759"/>
      <c r="R26" s="759"/>
      <c r="S26" s="759"/>
      <c r="T26" s="759"/>
      <c r="U26" s="759"/>
      <c r="V26" s="760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80</v>
      </c>
      <c r="Q27" s="759"/>
      <c r="R27" s="759"/>
      <c r="S27" s="759"/>
      <c r="T27" s="759"/>
      <c r="U27" s="759"/>
      <c r="V27" s="760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80</v>
      </c>
      <c r="Q30" s="759"/>
      <c r="R30" s="759"/>
      <c r="S30" s="759"/>
      <c r="T30" s="759"/>
      <c r="U30" s="759"/>
      <c r="V30" s="760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80</v>
      </c>
      <c r="Q31" s="759"/>
      <c r="R31" s="759"/>
      <c r="S31" s="759"/>
      <c r="T31" s="759"/>
      <c r="U31" s="759"/>
      <c r="V31" s="760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88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91</v>
      </c>
      <c r="B35" s="54" t="s">
        <v>92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69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hidden="1" customHeight="1" x14ac:dyDescent="0.25">
      <c r="A36" s="54" t="s">
        <v>91</v>
      </c>
      <c r="B36" s="54" t="s">
        <v>96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93</v>
      </c>
      <c r="L36" s="32"/>
      <c r="M36" s="33" t="s">
        <v>97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69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99</v>
      </c>
      <c r="B37" s="54" t="s">
        <v>100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93</v>
      </c>
      <c r="L37" s="32"/>
      <c r="M37" s="33" t="s">
        <v>97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69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104</v>
      </c>
      <c r="L38" s="32"/>
      <c r="M38" s="33" t="s">
        <v>94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69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98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104</v>
      </c>
      <c r="L39" s="32" t="s">
        <v>107</v>
      </c>
      <c r="M39" s="33" t="s">
        <v>94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69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 t="s">
        <v>108</v>
      </c>
      <c r="AK39" s="68">
        <v>48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109</v>
      </c>
      <c r="B40" s="54" t="s">
        <v>110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104</v>
      </c>
      <c r="L40" s="32"/>
      <c r="M40" s="33" t="s">
        <v>97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69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hidden="1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80</v>
      </c>
      <c r="Q41" s="759"/>
      <c r="R41" s="759"/>
      <c r="S41" s="759"/>
      <c r="T41" s="759"/>
      <c r="U41" s="759"/>
      <c r="V41" s="760"/>
      <c r="W41" s="37" t="s">
        <v>81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hidden="1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80</v>
      </c>
      <c r="Q42" s="759"/>
      <c r="R42" s="759"/>
      <c r="S42" s="759"/>
      <c r="T42" s="759"/>
      <c r="U42" s="759"/>
      <c r="V42" s="760"/>
      <c r="W42" s="37" t="s">
        <v>69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hidden="1" customHeight="1" x14ac:dyDescent="0.25">
      <c r="A43" s="757" t="s">
        <v>64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111</v>
      </c>
      <c r="B44" s="54" t="s">
        <v>112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113</v>
      </c>
      <c r="L44" s="32"/>
      <c r="M44" s="33" t="s">
        <v>94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115</v>
      </c>
      <c r="B45" s="54" t="s">
        <v>116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69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117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80</v>
      </c>
      <c r="Q46" s="759"/>
      <c r="R46" s="759"/>
      <c r="S46" s="759"/>
      <c r="T46" s="759"/>
      <c r="U46" s="759"/>
      <c r="V46" s="760"/>
      <c r="W46" s="37" t="s">
        <v>81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80</v>
      </c>
      <c r="Q47" s="759"/>
      <c r="R47" s="759"/>
      <c r="S47" s="759"/>
      <c r="T47" s="759"/>
      <c r="U47" s="759"/>
      <c r="V47" s="760"/>
      <c r="W47" s="37" t="s">
        <v>69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118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90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119</v>
      </c>
      <c r="B50" s="54" t="s">
        <v>120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122</v>
      </c>
      <c r="B51" s="54" t="s">
        <v>123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93</v>
      </c>
      <c r="L51" s="32" t="s">
        <v>124</v>
      </c>
      <c r="M51" s="33" t="s">
        <v>97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69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125</v>
      </c>
      <c r="AG51" s="64"/>
      <c r="AJ51" s="68" t="s">
        <v>126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104</v>
      </c>
      <c r="L52" s="32"/>
      <c r="M52" s="33" t="s">
        <v>97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104</v>
      </c>
      <c r="L53" s="32"/>
      <c r="M53" s="33" t="s">
        <v>97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133</v>
      </c>
      <c r="B54" s="54" t="s">
        <v>134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104</v>
      </c>
      <c r="L54" s="32"/>
      <c r="M54" s="33" t="s">
        <v>97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125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135</v>
      </c>
      <c r="B55" s="54" t="s">
        <v>136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67</v>
      </c>
      <c r="L55" s="32"/>
      <c r="M55" s="33" t="s">
        <v>137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138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139</v>
      </c>
      <c r="B56" s="54" t="s">
        <v>140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104</v>
      </c>
      <c r="L56" s="32" t="s">
        <v>124</v>
      </c>
      <c r="M56" s="33" t="s">
        <v>97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69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125</v>
      </c>
      <c r="AG56" s="64"/>
      <c r="AJ56" s="68" t="s">
        <v>126</v>
      </c>
      <c r="AK56" s="68">
        <v>594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80</v>
      </c>
      <c r="Q57" s="759"/>
      <c r="R57" s="759"/>
      <c r="S57" s="759"/>
      <c r="T57" s="759"/>
      <c r="U57" s="759"/>
      <c r="V57" s="760"/>
      <c r="W57" s="37" t="s">
        <v>81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hidden="1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80</v>
      </c>
      <c r="Q58" s="759"/>
      <c r="R58" s="759"/>
      <c r="S58" s="759"/>
      <c r="T58" s="759"/>
      <c r="U58" s="759"/>
      <c r="V58" s="760"/>
      <c r="W58" s="37" t="s">
        <v>69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hidden="1" customHeight="1" x14ac:dyDescent="0.25">
      <c r="A59" s="757" t="s">
        <v>141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hidden="1" customHeight="1" x14ac:dyDescent="0.25">
      <c r="A60" s="54" t="s">
        <v>142</v>
      </c>
      <c r="B60" s="54" t="s">
        <v>143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93</v>
      </c>
      <c r="L60" s="32"/>
      <c r="M60" s="33" t="s">
        <v>97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145</v>
      </c>
      <c r="B61" s="54" t="s">
        <v>146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104</v>
      </c>
      <c r="L61" s="32"/>
      <c r="M61" s="33" t="s">
        <v>97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148</v>
      </c>
      <c r="B62" s="54" t="s">
        <v>149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144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67</v>
      </c>
      <c r="L63" s="32" t="s">
        <v>124</v>
      </c>
      <c r="M63" s="33" t="s">
        <v>97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69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144</v>
      </c>
      <c r="AG63" s="64"/>
      <c r="AJ63" s="68" t="s">
        <v>126</v>
      </c>
      <c r="AK63" s="68">
        <v>491.4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80</v>
      </c>
      <c r="Q64" s="759"/>
      <c r="R64" s="759"/>
      <c r="S64" s="759"/>
      <c r="T64" s="759"/>
      <c r="U64" s="759"/>
      <c r="V64" s="760"/>
      <c r="W64" s="37" t="s">
        <v>81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hidden="1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80</v>
      </c>
      <c r="Q65" s="759"/>
      <c r="R65" s="759"/>
      <c r="S65" s="759"/>
      <c r="T65" s="759"/>
      <c r="U65" s="759"/>
      <c r="V65" s="760"/>
      <c r="W65" s="37" t="s">
        <v>69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hidden="1" customHeight="1" x14ac:dyDescent="0.25">
      <c r="A66" s="757" t="s">
        <v>152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153</v>
      </c>
      <c r="B67" s="54" t="s">
        <v>154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104</v>
      </c>
      <c r="L67" s="32"/>
      <c r="M67" s="33" t="s">
        <v>68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104</v>
      </c>
      <c r="L68" s="32"/>
      <c r="M68" s="33" t="s">
        <v>68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104</v>
      </c>
      <c r="L69" s="32"/>
      <c r="M69" s="33" t="s">
        <v>68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162</v>
      </c>
      <c r="B70" s="54" t="s">
        <v>163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113</v>
      </c>
      <c r="L70" s="32"/>
      <c r="M70" s="33" t="s">
        <v>68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164</v>
      </c>
      <c r="B71" s="54" t="s">
        <v>165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113</v>
      </c>
      <c r="L71" s="32"/>
      <c r="M71" s="33" t="s">
        <v>68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158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166</v>
      </c>
      <c r="B72" s="54" t="s">
        <v>167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113</v>
      </c>
      <c r="L72" s="32"/>
      <c r="M72" s="33" t="s">
        <v>68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69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161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80</v>
      </c>
      <c r="Q73" s="759"/>
      <c r="R73" s="759"/>
      <c r="S73" s="759"/>
      <c r="T73" s="759"/>
      <c r="U73" s="759"/>
      <c r="V73" s="760"/>
      <c r="W73" s="37" t="s">
        <v>81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80</v>
      </c>
      <c r="Q74" s="759"/>
      <c r="R74" s="759"/>
      <c r="S74" s="759"/>
      <c r="T74" s="759"/>
      <c r="U74" s="759"/>
      <c r="V74" s="760"/>
      <c r="W74" s="37" t="s">
        <v>69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64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168</v>
      </c>
      <c r="B76" s="54" t="s">
        <v>169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170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171</v>
      </c>
      <c r="B77" s="54" t="s">
        <v>172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174</v>
      </c>
      <c r="B78" s="54" t="s">
        <v>175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176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177</v>
      </c>
      <c r="B79" s="54" t="s">
        <v>178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170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179</v>
      </c>
      <c r="B80" s="54" t="s">
        <v>180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173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181</v>
      </c>
      <c r="B81" s="54" t="s">
        <v>182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69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176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80</v>
      </c>
      <c r="Q82" s="759"/>
      <c r="R82" s="759"/>
      <c r="S82" s="759"/>
      <c r="T82" s="759"/>
      <c r="U82" s="759"/>
      <c r="V82" s="760"/>
      <c r="W82" s="37" t="s">
        <v>81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80</v>
      </c>
      <c r="Q83" s="759"/>
      <c r="R83" s="759"/>
      <c r="S83" s="759"/>
      <c r="T83" s="759"/>
      <c r="U83" s="759"/>
      <c r="V83" s="760"/>
      <c r="W83" s="37" t="s">
        <v>69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183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184</v>
      </c>
      <c r="B85" s="54" t="s">
        <v>185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184</v>
      </c>
      <c r="B86" s="54" t="s">
        <v>187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188</v>
      </c>
      <c r="B87" s="54" t="s">
        <v>189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104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69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80</v>
      </c>
      <c r="Q88" s="759"/>
      <c r="R88" s="759"/>
      <c r="S88" s="759"/>
      <c r="T88" s="759"/>
      <c r="U88" s="759"/>
      <c r="V88" s="760"/>
      <c r="W88" s="37" t="s">
        <v>81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80</v>
      </c>
      <c r="Q89" s="759"/>
      <c r="R89" s="759"/>
      <c r="S89" s="759"/>
      <c r="T89" s="759"/>
      <c r="U89" s="759"/>
      <c r="V89" s="760"/>
      <c r="W89" s="37" t="s">
        <v>69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191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90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hidden="1" customHeight="1" x14ac:dyDescent="0.25">
      <c r="A92" s="54" t="s">
        <v>192</v>
      </c>
      <c r="B92" s="54" t="s">
        <v>193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93</v>
      </c>
      <c r="L92" s="32"/>
      <c r="M92" s="33" t="s">
        <v>137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194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195</v>
      </c>
      <c r="B93" s="54" t="s">
        <v>196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104</v>
      </c>
      <c r="L93" s="32"/>
      <c r="M93" s="33" t="s">
        <v>94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194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197</v>
      </c>
      <c r="B94" s="54" t="s">
        <v>198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104</v>
      </c>
      <c r="L94" s="32" t="s">
        <v>107</v>
      </c>
      <c r="M94" s="33" t="s">
        <v>137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69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199</v>
      </c>
      <c r="AG94" s="64"/>
      <c r="AJ94" s="68" t="s">
        <v>108</v>
      </c>
      <c r="AK94" s="68">
        <v>54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80</v>
      </c>
      <c r="Q95" s="759"/>
      <c r="R95" s="759"/>
      <c r="S95" s="759"/>
      <c r="T95" s="759"/>
      <c r="U95" s="759"/>
      <c r="V95" s="760"/>
      <c r="W95" s="37" t="s">
        <v>81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hidden="1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80</v>
      </c>
      <c r="Q96" s="759"/>
      <c r="R96" s="759"/>
      <c r="S96" s="759"/>
      <c r="T96" s="759"/>
      <c r="U96" s="759"/>
      <c r="V96" s="760"/>
      <c r="W96" s="37" t="s">
        <v>69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hidden="1" customHeight="1" x14ac:dyDescent="0.25">
      <c r="A97" s="757" t="s">
        <v>64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200</v>
      </c>
      <c r="B98" s="54" t="s">
        <v>201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hidden="1" customHeight="1" x14ac:dyDescent="0.25">
      <c r="A99" s="54" t="s">
        <v>200</v>
      </c>
      <c r="B99" s="54" t="s">
        <v>203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69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hidden="1" customHeight="1" x14ac:dyDescent="0.25">
      <c r="A100" s="54" t="s">
        <v>204</v>
      </c>
      <c r="B100" s="54" t="s">
        <v>205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 t="s">
        <v>124</v>
      </c>
      <c r="M100" s="33" t="s">
        <v>94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202</v>
      </c>
      <c r="AG100" s="64"/>
      <c r="AJ100" s="68" t="s">
        <v>126</v>
      </c>
      <c r="AK100" s="68">
        <v>491.4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204</v>
      </c>
      <c r="B101" s="54" t="s">
        <v>206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137</v>
      </c>
      <c r="N101" s="33"/>
      <c r="O101" s="32">
        <v>45</v>
      </c>
      <c r="P101" s="1085" t="s">
        <v>207</v>
      </c>
      <c r="Q101" s="752"/>
      <c r="R101" s="752"/>
      <c r="S101" s="752"/>
      <c r="T101" s="753"/>
      <c r="U101" s="34" t="s">
        <v>208</v>
      </c>
      <c r="V101" s="34"/>
      <c r="W101" s="35" t="s">
        <v>69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210</v>
      </c>
      <c r="B102" s="54" t="s">
        <v>211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212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213</v>
      </c>
      <c r="B103" s="54" t="s">
        <v>214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104</v>
      </c>
      <c r="L103" s="32"/>
      <c r="M103" s="33" t="s">
        <v>94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213</v>
      </c>
      <c r="B104" s="54" t="s">
        <v>215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94</v>
      </c>
      <c r="N104" s="33"/>
      <c r="O104" s="32">
        <v>45</v>
      </c>
      <c r="P104" s="788" t="s">
        <v>216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hidden="1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80</v>
      </c>
      <c r="Q105" s="759"/>
      <c r="R105" s="759"/>
      <c r="S105" s="759"/>
      <c r="T105" s="759"/>
      <c r="U105" s="759"/>
      <c r="V105" s="760"/>
      <c r="W105" s="37" t="s">
        <v>81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hidden="1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80</v>
      </c>
      <c r="Q106" s="759"/>
      <c r="R106" s="759"/>
      <c r="S106" s="759"/>
      <c r="T106" s="759"/>
      <c r="U106" s="759"/>
      <c r="V106" s="760"/>
      <c r="W106" s="37" t="s">
        <v>69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hidden="1" customHeight="1" x14ac:dyDescent="0.25">
      <c r="A107" s="745" t="s">
        <v>217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218</v>
      </c>
      <c r="B109" s="54" t="s">
        <v>219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97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220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218</v>
      </c>
      <c r="B110" s="54" t="s">
        <v>221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97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220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222</v>
      </c>
      <c r="B111" s="54" t="s">
        <v>223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104</v>
      </c>
      <c r="L111" s="32" t="s">
        <v>107</v>
      </c>
      <c r="M111" s="33" t="s">
        <v>94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220</v>
      </c>
      <c r="AG111" s="64"/>
      <c r="AJ111" s="68" t="s">
        <v>108</v>
      </c>
      <c r="AK111" s="68">
        <v>45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224</v>
      </c>
      <c r="B112" s="54" t="s">
        <v>225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104</v>
      </c>
      <c r="L112" s="32"/>
      <c r="M112" s="33" t="s">
        <v>94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220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226</v>
      </c>
      <c r="B113" s="54" t="s">
        <v>227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104</v>
      </c>
      <c r="L113" s="32"/>
      <c r="M113" s="33" t="s">
        <v>94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220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80</v>
      </c>
      <c r="Q114" s="759"/>
      <c r="R114" s="759"/>
      <c r="S114" s="759"/>
      <c r="T114" s="759"/>
      <c r="U114" s="759"/>
      <c r="V114" s="760"/>
      <c r="W114" s="37" t="s">
        <v>81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hidden="1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80</v>
      </c>
      <c r="Q115" s="759"/>
      <c r="R115" s="759"/>
      <c r="S115" s="759"/>
      <c r="T115" s="759"/>
      <c r="U115" s="759"/>
      <c r="V115" s="760"/>
      <c r="W115" s="37" t="s">
        <v>69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hidden="1" customHeight="1" x14ac:dyDescent="0.25">
      <c r="A116" s="757" t="s">
        <v>141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228</v>
      </c>
      <c r="B117" s="54" t="s">
        <v>229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97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230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231</v>
      </c>
      <c r="B118" s="54" t="s">
        <v>232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113</v>
      </c>
      <c r="L118" s="32"/>
      <c r="M118" s="33" t="s">
        <v>97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230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233</v>
      </c>
      <c r="B119" s="54" t="s">
        <v>234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97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230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80</v>
      </c>
      <c r="Q120" s="759"/>
      <c r="R120" s="759"/>
      <c r="S120" s="759"/>
      <c r="T120" s="759"/>
      <c r="U120" s="759"/>
      <c r="V120" s="760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80</v>
      </c>
      <c r="Q121" s="759"/>
      <c r="R121" s="759"/>
      <c r="S121" s="759"/>
      <c r="T121" s="759"/>
      <c r="U121" s="759"/>
      <c r="V121" s="760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7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235</v>
      </c>
      <c r="B123" s="54" t="s">
        <v>236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237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hidden="1" customHeight="1" x14ac:dyDescent="0.25">
      <c r="A124" s="54" t="s">
        <v>235</v>
      </c>
      <c r="B124" s="54" t="s">
        <v>238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240</v>
      </c>
      <c r="B125" s="54" t="s">
        <v>241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94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243</v>
      </c>
      <c r="B126" s="54" t="s">
        <v>244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137</v>
      </c>
      <c r="N126" s="33"/>
      <c r="O126" s="32">
        <v>45</v>
      </c>
      <c r="P126" s="1156" t="s">
        <v>245</v>
      </c>
      <c r="Q126" s="752"/>
      <c r="R126" s="752"/>
      <c r="S126" s="752"/>
      <c r="T126" s="753"/>
      <c r="U126" s="34" t="s">
        <v>246</v>
      </c>
      <c r="V126" s="34"/>
      <c r="W126" s="35" t="s">
        <v>69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247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243</v>
      </c>
      <c r="B127" s="54" t="s">
        <v>248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249</v>
      </c>
      <c r="B128" s="54" t="s">
        <v>250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67</v>
      </c>
      <c r="L128" s="32"/>
      <c r="M128" s="33" t="s">
        <v>137</v>
      </c>
      <c r="N128" s="33"/>
      <c r="O128" s="32">
        <v>45</v>
      </c>
      <c r="P128" s="1100" t="s">
        <v>251</v>
      </c>
      <c r="Q128" s="752"/>
      <c r="R128" s="752"/>
      <c r="S128" s="752"/>
      <c r="T128" s="753"/>
      <c r="U128" s="34" t="s">
        <v>246</v>
      </c>
      <c r="V128" s="34"/>
      <c r="W128" s="35" t="s">
        <v>69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247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hidden="1" customHeight="1" x14ac:dyDescent="0.25">
      <c r="A129" s="54" t="s">
        <v>249</v>
      </c>
      <c r="B129" s="54" t="s">
        <v>252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67</v>
      </c>
      <c r="L129" s="32" t="s">
        <v>124</v>
      </c>
      <c r="M129" s="33" t="s">
        <v>94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239</v>
      </c>
      <c r="AG129" s="64"/>
      <c r="AJ129" s="68" t="s">
        <v>126</v>
      </c>
      <c r="AK129" s="68">
        <v>491.4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hidden="1" customHeight="1" x14ac:dyDescent="0.25">
      <c r="A130" s="54" t="s">
        <v>253</v>
      </c>
      <c r="B130" s="54" t="s">
        <v>254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67</v>
      </c>
      <c r="L130" s="32"/>
      <c r="M130" s="33" t="s">
        <v>94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69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255</v>
      </c>
      <c r="B131" s="54" t="s">
        <v>256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69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257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hidden="1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80</v>
      </c>
      <c r="Q132" s="759"/>
      <c r="R132" s="759"/>
      <c r="S132" s="759"/>
      <c r="T132" s="759"/>
      <c r="U132" s="759"/>
      <c r="V132" s="760"/>
      <c r="W132" s="37" t="s">
        <v>81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hidden="1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80</v>
      </c>
      <c r="Q133" s="759"/>
      <c r="R133" s="759"/>
      <c r="S133" s="759"/>
      <c r="T133" s="759"/>
      <c r="U133" s="759"/>
      <c r="V133" s="760"/>
      <c r="W133" s="37" t="s">
        <v>69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hidden="1" customHeight="1" x14ac:dyDescent="0.25">
      <c r="A134" s="757" t="s">
        <v>183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258</v>
      </c>
      <c r="B135" s="54" t="s">
        <v>259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67</v>
      </c>
      <c r="L135" s="32"/>
      <c r="M135" s="33" t="s">
        <v>68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69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261</v>
      </c>
      <c r="B136" s="54" t="s">
        <v>262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67</v>
      </c>
      <c r="L136" s="32"/>
      <c r="M136" s="33" t="s">
        <v>94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69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263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80</v>
      </c>
      <c r="Q137" s="759"/>
      <c r="R137" s="759"/>
      <c r="S137" s="759"/>
      <c r="T137" s="759"/>
      <c r="U137" s="759"/>
      <c r="V137" s="760"/>
      <c r="W137" s="37" t="s">
        <v>81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80</v>
      </c>
      <c r="Q138" s="759"/>
      <c r="R138" s="759"/>
      <c r="S138" s="759"/>
      <c r="T138" s="759"/>
      <c r="U138" s="759"/>
      <c r="V138" s="760"/>
      <c r="W138" s="37" t="s">
        <v>69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264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90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265</v>
      </c>
      <c r="B141" s="54" t="s">
        <v>266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67</v>
      </c>
      <c r="L141" s="32"/>
      <c r="M141" s="33" t="s">
        <v>85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69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267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265</v>
      </c>
      <c r="B142" s="54" t="s">
        <v>268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69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267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80</v>
      </c>
      <c r="Q143" s="759"/>
      <c r="R143" s="759"/>
      <c r="S143" s="759"/>
      <c r="T143" s="759"/>
      <c r="U143" s="759"/>
      <c r="V143" s="760"/>
      <c r="W143" s="37" t="s">
        <v>81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80</v>
      </c>
      <c r="Q144" s="759"/>
      <c r="R144" s="759"/>
      <c r="S144" s="759"/>
      <c r="T144" s="759"/>
      <c r="U144" s="759"/>
      <c r="V144" s="760"/>
      <c r="W144" s="37" t="s">
        <v>69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152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269</v>
      </c>
      <c r="B146" s="54" t="s">
        <v>270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67</v>
      </c>
      <c r="L146" s="32"/>
      <c r="M146" s="33" t="s">
        <v>85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69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69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80</v>
      </c>
      <c r="Q148" s="759"/>
      <c r="R148" s="759"/>
      <c r="S148" s="759"/>
      <c r="T148" s="759"/>
      <c r="U148" s="759"/>
      <c r="V148" s="760"/>
      <c r="W148" s="37" t="s">
        <v>81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80</v>
      </c>
      <c r="Q149" s="759"/>
      <c r="R149" s="759"/>
      <c r="S149" s="759"/>
      <c r="T149" s="759"/>
      <c r="U149" s="759"/>
      <c r="V149" s="760"/>
      <c r="W149" s="37" t="s">
        <v>69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64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273</v>
      </c>
      <c r="B151" s="54" t="s">
        <v>274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67</v>
      </c>
      <c r="L151" s="32"/>
      <c r="M151" s="33" t="s">
        <v>85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69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267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273</v>
      </c>
      <c r="B152" s="54" t="s">
        <v>275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67</v>
      </c>
      <c r="L152" s="32"/>
      <c r="M152" s="33" t="s">
        <v>85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69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267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80</v>
      </c>
      <c r="Q153" s="759"/>
      <c r="R153" s="759"/>
      <c r="S153" s="759"/>
      <c r="T153" s="759"/>
      <c r="U153" s="759"/>
      <c r="V153" s="760"/>
      <c r="W153" s="37" t="s">
        <v>81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80</v>
      </c>
      <c r="Q154" s="759"/>
      <c r="R154" s="759"/>
      <c r="S154" s="759"/>
      <c r="T154" s="759"/>
      <c r="U154" s="759"/>
      <c r="V154" s="760"/>
      <c r="W154" s="37" t="s">
        <v>69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88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90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276</v>
      </c>
      <c r="B157" s="54" t="s">
        <v>277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104</v>
      </c>
      <c r="L157" s="32"/>
      <c r="M157" s="33" t="s">
        <v>97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69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278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80</v>
      </c>
      <c r="Q158" s="759"/>
      <c r="R158" s="759"/>
      <c r="S158" s="759"/>
      <c r="T158" s="759"/>
      <c r="U158" s="759"/>
      <c r="V158" s="760"/>
      <c r="W158" s="37" t="s">
        <v>81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80</v>
      </c>
      <c r="Q159" s="759"/>
      <c r="R159" s="759"/>
      <c r="S159" s="759"/>
      <c r="T159" s="759"/>
      <c r="U159" s="759"/>
      <c r="V159" s="760"/>
      <c r="W159" s="37" t="s">
        <v>69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152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279</v>
      </c>
      <c r="B161" s="54" t="s">
        <v>280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97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281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282</v>
      </c>
      <c r="B162" s="54" t="s">
        <v>283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104</v>
      </c>
      <c r="L162" s="32"/>
      <c r="M162" s="33" t="s">
        <v>68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284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285</v>
      </c>
      <c r="B163" s="54" t="s">
        <v>286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93</v>
      </c>
      <c r="L163" s="32"/>
      <c r="M163" s="33" t="s">
        <v>68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287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288</v>
      </c>
      <c r="B164" s="54" t="s">
        <v>289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113</v>
      </c>
      <c r="L164" s="32"/>
      <c r="M164" s="33" t="s">
        <v>68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69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284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290</v>
      </c>
      <c r="B165" s="54" t="s">
        <v>291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113</v>
      </c>
      <c r="L165" s="32"/>
      <c r="M165" s="33" t="s">
        <v>68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69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287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80</v>
      </c>
      <c r="Q166" s="759"/>
      <c r="R166" s="759"/>
      <c r="S166" s="759"/>
      <c r="T166" s="759"/>
      <c r="U166" s="759"/>
      <c r="V166" s="760"/>
      <c r="W166" s="37" t="s">
        <v>81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80</v>
      </c>
      <c r="Q167" s="759"/>
      <c r="R167" s="759"/>
      <c r="S167" s="759"/>
      <c r="T167" s="759"/>
      <c r="U167" s="759"/>
      <c r="V167" s="760"/>
      <c r="W167" s="37" t="s">
        <v>69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64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292</v>
      </c>
      <c r="B169" s="54" t="s">
        <v>293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67</v>
      </c>
      <c r="L169" s="32"/>
      <c r="M169" s="33" t="s">
        <v>94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69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67</v>
      </c>
      <c r="L170" s="32"/>
      <c r="M170" s="33" t="s">
        <v>68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69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297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80</v>
      </c>
      <c r="Q171" s="759"/>
      <c r="R171" s="759"/>
      <c r="S171" s="759"/>
      <c r="T171" s="759"/>
      <c r="U171" s="759"/>
      <c r="V171" s="760"/>
      <c r="W171" s="37" t="s">
        <v>81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80</v>
      </c>
      <c r="Q172" s="759"/>
      <c r="R172" s="759"/>
      <c r="S172" s="759"/>
      <c r="T172" s="759"/>
      <c r="U172" s="759"/>
      <c r="V172" s="760"/>
      <c r="W172" s="37" t="s">
        <v>69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298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299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141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300</v>
      </c>
      <c r="B176" s="54" t="s">
        <v>301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113</v>
      </c>
      <c r="L176" s="32"/>
      <c r="M176" s="33" t="s">
        <v>68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69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302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80</v>
      </c>
      <c r="Q177" s="759"/>
      <c r="R177" s="759"/>
      <c r="S177" s="759"/>
      <c r="T177" s="759"/>
      <c r="U177" s="759"/>
      <c r="V177" s="760"/>
      <c r="W177" s="37" t="s">
        <v>81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80</v>
      </c>
      <c r="Q178" s="759"/>
      <c r="R178" s="759"/>
      <c r="S178" s="759"/>
      <c r="T178" s="759"/>
      <c r="U178" s="759"/>
      <c r="V178" s="760"/>
      <c r="W178" s="37" t="s">
        <v>69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152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hidden="1" customHeight="1" x14ac:dyDescent="0.25">
      <c r="A180" s="54" t="s">
        <v>303</v>
      </c>
      <c r="B180" s="54" t="s">
        <v>304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104</v>
      </c>
      <c r="L180" s="32"/>
      <c r="M180" s="33" t="s">
        <v>68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306</v>
      </c>
      <c r="B181" s="54" t="s">
        <v>307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104</v>
      </c>
      <c r="L181" s="32"/>
      <c r="M181" s="33" t="s">
        <v>68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104</v>
      </c>
      <c r="L182" s="32"/>
      <c r="M182" s="33" t="s">
        <v>68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311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hidden="1" customHeight="1" x14ac:dyDescent="0.25">
      <c r="A183" s="54" t="s">
        <v>312</v>
      </c>
      <c r="B183" s="54" t="s">
        <v>313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113</v>
      </c>
      <c r="L183" s="32"/>
      <c r="M183" s="33" t="s">
        <v>68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hidden="1" customHeight="1" x14ac:dyDescent="0.25">
      <c r="A184" s="54" t="s">
        <v>314</v>
      </c>
      <c r="B184" s="54" t="s">
        <v>315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113</v>
      </c>
      <c r="L184" s="32"/>
      <c r="M184" s="33" t="s">
        <v>68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hidden="1" customHeight="1" x14ac:dyDescent="0.25">
      <c r="A185" s="54" t="s">
        <v>316</v>
      </c>
      <c r="B185" s="54" t="s">
        <v>317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113</v>
      </c>
      <c r="L185" s="32"/>
      <c r="M185" s="33" t="s">
        <v>68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311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hidden="1" customHeight="1" x14ac:dyDescent="0.25">
      <c r="A186" s="54" t="s">
        <v>318</v>
      </c>
      <c r="B186" s="54" t="s">
        <v>319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67</v>
      </c>
      <c r="L186" s="32"/>
      <c r="M186" s="33" t="s">
        <v>68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311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320</v>
      </c>
      <c r="B187" s="54" t="s">
        <v>321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113</v>
      </c>
      <c r="L187" s="32"/>
      <c r="M187" s="33" t="s">
        <v>68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69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322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hidden="1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80</v>
      </c>
      <c r="Q188" s="759"/>
      <c r="R188" s="759"/>
      <c r="S188" s="759"/>
      <c r="T188" s="759"/>
      <c r="U188" s="759"/>
      <c r="V188" s="760"/>
      <c r="W188" s="37" t="s">
        <v>81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hidden="1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80</v>
      </c>
      <c r="Q189" s="759"/>
      <c r="R189" s="759"/>
      <c r="S189" s="759"/>
      <c r="T189" s="759"/>
      <c r="U189" s="759"/>
      <c r="V189" s="760"/>
      <c r="W189" s="37" t="s">
        <v>69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hidden="1" customHeight="1" x14ac:dyDescent="0.25">
      <c r="A190" s="745" t="s">
        <v>323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90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324</v>
      </c>
      <c r="B192" s="54" t="s">
        <v>325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93</v>
      </c>
      <c r="L192" s="32"/>
      <c r="M192" s="33" t="s">
        <v>97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326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67</v>
      </c>
      <c r="L193" s="32"/>
      <c r="M193" s="33" t="s">
        <v>97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69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326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80</v>
      </c>
      <c r="Q194" s="759"/>
      <c r="R194" s="759"/>
      <c r="S194" s="759"/>
      <c r="T194" s="759"/>
      <c r="U194" s="759"/>
      <c r="V194" s="760"/>
      <c r="W194" s="37" t="s">
        <v>81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80</v>
      </c>
      <c r="Q195" s="759"/>
      <c r="R195" s="759"/>
      <c r="S195" s="759"/>
      <c r="T195" s="759"/>
      <c r="U195" s="759"/>
      <c r="V195" s="760"/>
      <c r="W195" s="37" t="s">
        <v>69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141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329</v>
      </c>
      <c r="B197" s="54" t="s">
        <v>330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93</v>
      </c>
      <c r="L197" s="32"/>
      <c r="M197" s="33" t="s">
        <v>94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331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332</v>
      </c>
      <c r="B198" s="54" t="s">
        <v>333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67</v>
      </c>
      <c r="L198" s="32"/>
      <c r="M198" s="33" t="s">
        <v>97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69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331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80</v>
      </c>
      <c r="Q199" s="759"/>
      <c r="R199" s="759"/>
      <c r="S199" s="759"/>
      <c r="T199" s="759"/>
      <c r="U199" s="759"/>
      <c r="V199" s="760"/>
      <c r="W199" s="37" t="s">
        <v>81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80</v>
      </c>
      <c r="Q200" s="759"/>
      <c r="R200" s="759"/>
      <c r="S200" s="759"/>
      <c r="T200" s="759"/>
      <c r="U200" s="759"/>
      <c r="V200" s="760"/>
      <c r="W200" s="37" t="s">
        <v>69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152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hidden="1" customHeight="1" x14ac:dyDescent="0.25">
      <c r="A202" s="54" t="s">
        <v>334</v>
      </c>
      <c r="B202" s="54" t="s">
        <v>335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340</v>
      </c>
      <c r="B204" s="54" t="s">
        <v>341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343</v>
      </c>
      <c r="B205" s="54" t="s">
        <v>344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345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hidden="1" customHeight="1" x14ac:dyDescent="0.25">
      <c r="A206" s="54" t="s">
        <v>346</v>
      </c>
      <c r="B206" s="54" t="s">
        <v>347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113</v>
      </c>
      <c r="L206" s="32"/>
      <c r="M206" s="33" t="s">
        <v>68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hidden="1" customHeight="1" x14ac:dyDescent="0.25">
      <c r="A207" s="54" t="s">
        <v>348</v>
      </c>
      <c r="B207" s="54" t="s">
        <v>349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113</v>
      </c>
      <c r="L207" s="32"/>
      <c r="M207" s="33" t="s">
        <v>68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hidden="1" customHeight="1" x14ac:dyDescent="0.25">
      <c r="A208" s="54" t="s">
        <v>350</v>
      </c>
      <c r="B208" s="54" t="s">
        <v>351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113</v>
      </c>
      <c r="L208" s="32"/>
      <c r="M208" s="33" t="s">
        <v>68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hidden="1" customHeight="1" x14ac:dyDescent="0.25">
      <c r="A209" s="54" t="s">
        <v>352</v>
      </c>
      <c r="B209" s="54" t="s">
        <v>353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113</v>
      </c>
      <c r="L209" s="32"/>
      <c r="M209" s="33" t="s">
        <v>68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69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345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idden="1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80</v>
      </c>
      <c r="Q210" s="759"/>
      <c r="R210" s="759"/>
      <c r="S210" s="759"/>
      <c r="T210" s="759"/>
      <c r="U210" s="759"/>
      <c r="V210" s="760"/>
      <c r="W210" s="37" t="s">
        <v>81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hidden="1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80</v>
      </c>
      <c r="Q211" s="759"/>
      <c r="R211" s="759"/>
      <c r="S211" s="759"/>
      <c r="T211" s="759"/>
      <c r="U211" s="759"/>
      <c r="V211" s="760"/>
      <c r="W211" s="37" t="s">
        <v>69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hidden="1" customHeight="1" x14ac:dyDescent="0.25">
      <c r="A212" s="757" t="s">
        <v>64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354</v>
      </c>
      <c r="B213" s="54" t="s">
        <v>355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93</v>
      </c>
      <c r="L213" s="32"/>
      <c r="M213" s="33" t="s">
        <v>94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357</v>
      </c>
      <c r="B214" s="54" t="s">
        <v>358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93</v>
      </c>
      <c r="L214" s="32"/>
      <c r="M214" s="33" t="s">
        <v>137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93</v>
      </c>
      <c r="L215" s="32"/>
      <c r="M215" s="33" t="s">
        <v>94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hidden="1" customHeight="1" x14ac:dyDescent="0.25">
      <c r="A216" s="54" t="s">
        <v>363</v>
      </c>
      <c r="B216" s="54" t="s">
        <v>364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93</v>
      </c>
      <c r="L216" s="32"/>
      <c r="M216" s="33" t="s">
        <v>94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365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67</v>
      </c>
      <c r="L217" s="32"/>
      <c r="M217" s="33" t="s">
        <v>94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67</v>
      </c>
      <c r="L218" s="32"/>
      <c r="M218" s="33" t="s">
        <v>137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370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94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365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365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377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67</v>
      </c>
      <c r="L222" s="32"/>
      <c r="M222" s="33" t="s">
        <v>68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377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380</v>
      </c>
      <c r="B223" s="54" t="s">
        <v>381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67</v>
      </c>
      <c r="L223" s="32"/>
      <c r="M223" s="33" t="s">
        <v>94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382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80</v>
      </c>
      <c r="Q224" s="759"/>
      <c r="R224" s="759"/>
      <c r="S224" s="759"/>
      <c r="T224" s="759"/>
      <c r="U224" s="759"/>
      <c r="V224" s="760"/>
      <c r="W224" s="37" t="s">
        <v>81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hidden="1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80</v>
      </c>
      <c r="Q225" s="759"/>
      <c r="R225" s="759"/>
      <c r="S225" s="759"/>
      <c r="T225" s="759"/>
      <c r="U225" s="759"/>
      <c r="V225" s="760"/>
      <c r="W225" s="37" t="s">
        <v>69</v>
      </c>
      <c r="X225" s="743">
        <f>IFERROR(SUM(X213:X223),"0")</f>
        <v>0</v>
      </c>
      <c r="Y225" s="743">
        <f>IFERROR(SUM(Y213:Y223),"0")</f>
        <v>0</v>
      </c>
      <c r="Z225" s="37"/>
      <c r="AA225" s="744"/>
      <c r="AB225" s="744"/>
      <c r="AC225" s="744"/>
    </row>
    <row r="226" spans="1:68" ht="14.25" hidden="1" customHeight="1" x14ac:dyDescent="0.25">
      <c r="A226" s="757" t="s">
        <v>183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383</v>
      </c>
      <c r="B227" s="54" t="s">
        <v>384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104</v>
      </c>
      <c r="L227" s="32"/>
      <c r="M227" s="33" t="s">
        <v>137</v>
      </c>
      <c r="N227" s="33"/>
      <c r="O227" s="32">
        <v>30</v>
      </c>
      <c r="P227" s="1056" t="s">
        <v>385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386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387</v>
      </c>
      <c r="B228" s="54" t="s">
        <v>388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104</v>
      </c>
      <c r="L228" s="32"/>
      <c r="M228" s="33" t="s">
        <v>94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389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137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393</v>
      </c>
      <c r="B230" s="54" t="s">
        <v>394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94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386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80</v>
      </c>
      <c r="Q231" s="759"/>
      <c r="R231" s="759"/>
      <c r="S231" s="759"/>
      <c r="T231" s="759"/>
      <c r="U231" s="759"/>
      <c r="V231" s="760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80</v>
      </c>
      <c r="Q232" s="759"/>
      <c r="R232" s="759"/>
      <c r="S232" s="759"/>
      <c r="T232" s="759"/>
      <c r="U232" s="759"/>
      <c r="V232" s="760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395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396</v>
      </c>
      <c r="B235" s="54" t="s">
        <v>397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97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398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396</v>
      </c>
      <c r="B236" s="54" t="s">
        <v>399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400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401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402</v>
      </c>
      <c r="B237" s="54" t="s">
        <v>403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97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404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405</v>
      </c>
      <c r="B238" s="54" t="s">
        <v>406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405</v>
      </c>
      <c r="B239" s="54" t="s">
        <v>408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400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401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104</v>
      </c>
      <c r="L240" s="32"/>
      <c r="M240" s="33" t="s">
        <v>97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398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104</v>
      </c>
      <c r="L241" s="32"/>
      <c r="M241" s="33" t="s">
        <v>97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404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413</v>
      </c>
      <c r="B242" s="54" t="s">
        <v>414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104</v>
      </c>
      <c r="L242" s="32"/>
      <c r="M242" s="33" t="s">
        <v>97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407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80</v>
      </c>
      <c r="Q243" s="759"/>
      <c r="R243" s="759"/>
      <c r="S243" s="759"/>
      <c r="T243" s="759"/>
      <c r="U243" s="759"/>
      <c r="V243" s="760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80</v>
      </c>
      <c r="Q244" s="759"/>
      <c r="R244" s="759"/>
      <c r="S244" s="759"/>
      <c r="T244" s="759"/>
      <c r="U244" s="759"/>
      <c r="V244" s="760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415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416</v>
      </c>
      <c r="B247" s="54" t="s">
        <v>417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400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418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416</v>
      </c>
      <c r="B248" s="54" t="s">
        <v>419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97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420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421</v>
      </c>
      <c r="B249" s="54" t="s">
        <v>422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97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423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424</v>
      </c>
      <c r="B250" s="54" t="s">
        <v>425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97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426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424</v>
      </c>
      <c r="B251" s="54" t="s">
        <v>427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400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418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428</v>
      </c>
      <c r="B252" s="54" t="s">
        <v>429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104</v>
      </c>
      <c r="L252" s="32"/>
      <c r="M252" s="33" t="s">
        <v>97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420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430</v>
      </c>
      <c r="B253" s="54" t="s">
        <v>431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104</v>
      </c>
      <c r="L253" s="32"/>
      <c r="M253" s="33" t="s">
        <v>97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432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104</v>
      </c>
      <c r="L254" s="32"/>
      <c r="M254" s="33" t="s">
        <v>97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423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435</v>
      </c>
      <c r="B255" s="54" t="s">
        <v>436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104</v>
      </c>
      <c r="L255" s="32"/>
      <c r="M255" s="33" t="s">
        <v>97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426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80</v>
      </c>
      <c r="Q256" s="759"/>
      <c r="R256" s="759"/>
      <c r="S256" s="759"/>
      <c r="T256" s="759"/>
      <c r="U256" s="759"/>
      <c r="V256" s="760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80</v>
      </c>
      <c r="Q257" s="759"/>
      <c r="R257" s="759"/>
      <c r="S257" s="759"/>
      <c r="T257" s="759"/>
      <c r="U257" s="759"/>
      <c r="V257" s="760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7" t="s">
        <v>141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437</v>
      </c>
      <c r="B259" s="54" t="s">
        <v>438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113</v>
      </c>
      <c r="L259" s="32"/>
      <c r="M259" s="33" t="s">
        <v>94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80</v>
      </c>
      <c r="Q260" s="759"/>
      <c r="R260" s="759"/>
      <c r="S260" s="759"/>
      <c r="T260" s="759"/>
      <c r="U260" s="759"/>
      <c r="V260" s="760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80</v>
      </c>
      <c r="Q261" s="759"/>
      <c r="R261" s="759"/>
      <c r="S261" s="759"/>
      <c r="T261" s="759"/>
      <c r="U261" s="759"/>
      <c r="V261" s="760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440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441</v>
      </c>
      <c r="B264" s="54" t="s">
        <v>442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97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443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444</v>
      </c>
      <c r="B265" s="54" t="s">
        <v>445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97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446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444</v>
      </c>
      <c r="B266" s="54" t="s">
        <v>447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400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448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449</v>
      </c>
      <c r="B267" s="54" t="s">
        <v>450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97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451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452</v>
      </c>
      <c r="B268" s="54" t="s">
        <v>453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97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454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455</v>
      </c>
      <c r="B269" s="54" t="s">
        <v>456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104</v>
      </c>
      <c r="L269" s="32"/>
      <c r="M269" s="33" t="s">
        <v>97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457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458</v>
      </c>
      <c r="B270" s="54" t="s">
        <v>459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104</v>
      </c>
      <c r="L270" s="32"/>
      <c r="M270" s="33" t="s">
        <v>97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460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461</v>
      </c>
      <c r="B271" s="54" t="s">
        <v>462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104</v>
      </c>
      <c r="L271" s="32"/>
      <c r="M271" s="33" t="s">
        <v>97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463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464</v>
      </c>
      <c r="B272" s="54" t="s">
        <v>465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104</v>
      </c>
      <c r="L272" s="32"/>
      <c r="M272" s="33" t="s">
        <v>97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466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80</v>
      </c>
      <c r="Q273" s="759"/>
      <c r="R273" s="759"/>
      <c r="S273" s="759"/>
      <c r="T273" s="759"/>
      <c r="U273" s="759"/>
      <c r="V273" s="760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80</v>
      </c>
      <c r="Q274" s="759"/>
      <c r="R274" s="759"/>
      <c r="S274" s="759"/>
      <c r="T274" s="759"/>
      <c r="U274" s="759"/>
      <c r="V274" s="760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467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468</v>
      </c>
      <c r="B277" s="54" t="s">
        <v>469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97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407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80</v>
      </c>
      <c r="Q278" s="759"/>
      <c r="R278" s="759"/>
      <c r="S278" s="759"/>
      <c r="T278" s="759"/>
      <c r="U278" s="759"/>
      <c r="V278" s="760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80</v>
      </c>
      <c r="Q279" s="759"/>
      <c r="R279" s="759"/>
      <c r="S279" s="759"/>
      <c r="T279" s="759"/>
      <c r="U279" s="759"/>
      <c r="V279" s="760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470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471</v>
      </c>
      <c r="B282" s="54" t="s">
        <v>472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98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473</v>
      </c>
      <c r="B283" s="54" t="s">
        <v>474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475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476</v>
      </c>
      <c r="B284" s="54" t="s">
        <v>477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94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478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80</v>
      </c>
      <c r="Q285" s="759"/>
      <c r="R285" s="759"/>
      <c r="S285" s="759"/>
      <c r="T285" s="759"/>
      <c r="U285" s="759"/>
      <c r="V285" s="760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80</v>
      </c>
      <c r="Q286" s="759"/>
      <c r="R286" s="759"/>
      <c r="S286" s="759"/>
      <c r="T286" s="759"/>
      <c r="U286" s="759"/>
      <c r="V286" s="760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479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480</v>
      </c>
      <c r="B289" s="54" t="s">
        <v>481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94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482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483</v>
      </c>
      <c r="B290" s="54" t="s">
        <v>484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104</v>
      </c>
      <c r="L290" s="32"/>
      <c r="M290" s="33" t="s">
        <v>68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485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486</v>
      </c>
      <c r="B291" s="54" t="s">
        <v>487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94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488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137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491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hidden="1" customHeight="1" x14ac:dyDescent="0.25">
      <c r="A293" s="54" t="s">
        <v>492</v>
      </c>
      <c r="B293" s="54" t="s">
        <v>493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107</v>
      </c>
      <c r="M293" s="33" t="s">
        <v>94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482</v>
      </c>
      <c r="AG293" s="64"/>
      <c r="AJ293" s="68" t="s">
        <v>108</v>
      </c>
      <c r="AK293" s="68">
        <v>33.6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hidden="1" customHeight="1" x14ac:dyDescent="0.25">
      <c r="A294" s="54" t="s">
        <v>494</v>
      </c>
      <c r="B294" s="54" t="s">
        <v>495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104</v>
      </c>
      <c r="L294" s="32"/>
      <c r="M294" s="33" t="s">
        <v>68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496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80</v>
      </c>
      <c r="Q295" s="759"/>
      <c r="R295" s="759"/>
      <c r="S295" s="759"/>
      <c r="T295" s="759"/>
      <c r="U295" s="759"/>
      <c r="V295" s="760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80</v>
      </c>
      <c r="Q296" s="759"/>
      <c r="R296" s="759"/>
      <c r="S296" s="759"/>
      <c r="T296" s="759"/>
      <c r="U296" s="759"/>
      <c r="V296" s="760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497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498</v>
      </c>
      <c r="B299" s="54" t="s">
        <v>499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104</v>
      </c>
      <c r="L299" s="32"/>
      <c r="M299" s="33" t="s">
        <v>94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500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80</v>
      </c>
      <c r="Q300" s="759"/>
      <c r="R300" s="759"/>
      <c r="S300" s="759"/>
      <c r="T300" s="759"/>
      <c r="U300" s="759"/>
      <c r="V300" s="760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80</v>
      </c>
      <c r="Q301" s="759"/>
      <c r="R301" s="759"/>
      <c r="S301" s="759"/>
      <c r="T301" s="759"/>
      <c r="U301" s="759"/>
      <c r="V301" s="760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152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501</v>
      </c>
      <c r="B303" s="54" t="s">
        <v>502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113</v>
      </c>
      <c r="L303" s="32"/>
      <c r="M303" s="33" t="s">
        <v>68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503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80</v>
      </c>
      <c r="Q304" s="759"/>
      <c r="R304" s="759"/>
      <c r="S304" s="759"/>
      <c r="T304" s="759"/>
      <c r="U304" s="759"/>
      <c r="V304" s="760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80</v>
      </c>
      <c r="Q305" s="759"/>
      <c r="R305" s="759"/>
      <c r="S305" s="759"/>
      <c r="T305" s="759"/>
      <c r="U305" s="759"/>
      <c r="V305" s="760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504</v>
      </c>
      <c r="B307" s="54" t="s">
        <v>505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137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506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507</v>
      </c>
      <c r="B308" s="54" t="s">
        <v>508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104</v>
      </c>
      <c r="L308" s="32"/>
      <c r="M308" s="33" t="s">
        <v>94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509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80</v>
      </c>
      <c r="Q309" s="759"/>
      <c r="R309" s="759"/>
      <c r="S309" s="759"/>
      <c r="T309" s="759"/>
      <c r="U309" s="759"/>
      <c r="V309" s="760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80</v>
      </c>
      <c r="Q310" s="759"/>
      <c r="R310" s="759"/>
      <c r="S310" s="759"/>
      <c r="T310" s="759"/>
      <c r="U310" s="759"/>
      <c r="V310" s="760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510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511</v>
      </c>
      <c r="B313" s="54" t="s">
        <v>512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104</v>
      </c>
      <c r="L313" s="32"/>
      <c r="M313" s="33" t="s">
        <v>97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513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80</v>
      </c>
      <c r="Q314" s="759"/>
      <c r="R314" s="759"/>
      <c r="S314" s="759"/>
      <c r="T314" s="759"/>
      <c r="U314" s="759"/>
      <c r="V314" s="760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80</v>
      </c>
      <c r="Q315" s="759"/>
      <c r="R315" s="759"/>
      <c r="S315" s="759"/>
      <c r="T315" s="759"/>
      <c r="U315" s="759"/>
      <c r="V315" s="760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152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514</v>
      </c>
      <c r="B317" s="54" t="s">
        <v>515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113</v>
      </c>
      <c r="L317" s="32"/>
      <c r="M317" s="33" t="s">
        <v>68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516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80</v>
      </c>
      <c r="Q318" s="759"/>
      <c r="R318" s="759"/>
      <c r="S318" s="759"/>
      <c r="T318" s="759"/>
      <c r="U318" s="759"/>
      <c r="V318" s="760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80</v>
      </c>
      <c r="Q319" s="759"/>
      <c r="R319" s="759"/>
      <c r="S319" s="759"/>
      <c r="T319" s="759"/>
      <c r="U319" s="759"/>
      <c r="V319" s="760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517</v>
      </c>
      <c r="B321" s="54" t="s">
        <v>518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519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520</v>
      </c>
      <c r="B322" s="54" t="s">
        <v>521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94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522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80</v>
      </c>
      <c r="Q323" s="759"/>
      <c r="R323" s="759"/>
      <c r="S323" s="759"/>
      <c r="T323" s="759"/>
      <c r="U323" s="759"/>
      <c r="V323" s="760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80</v>
      </c>
      <c r="Q324" s="759"/>
      <c r="R324" s="759"/>
      <c r="S324" s="759"/>
      <c r="T324" s="759"/>
      <c r="U324" s="759"/>
      <c r="V324" s="760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523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524</v>
      </c>
      <c r="B327" s="54" t="s">
        <v>525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97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407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104</v>
      </c>
      <c r="L328" s="32"/>
      <c r="M328" s="33" t="s">
        <v>97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407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80</v>
      </c>
      <c r="Q329" s="759"/>
      <c r="R329" s="759"/>
      <c r="S329" s="759"/>
      <c r="T329" s="759"/>
      <c r="U329" s="759"/>
      <c r="V329" s="760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80</v>
      </c>
      <c r="Q330" s="759"/>
      <c r="R330" s="759"/>
      <c r="S330" s="759"/>
      <c r="T330" s="759"/>
      <c r="U330" s="759"/>
      <c r="V330" s="760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152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528</v>
      </c>
      <c r="B332" s="54" t="s">
        <v>529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113</v>
      </c>
      <c r="L332" s="32"/>
      <c r="M332" s="33" t="s">
        <v>68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530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531</v>
      </c>
      <c r="B333" s="54" t="s">
        <v>532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113</v>
      </c>
      <c r="L333" s="32"/>
      <c r="M333" s="33" t="s">
        <v>68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530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80</v>
      </c>
      <c r="Q334" s="759"/>
      <c r="R334" s="759"/>
      <c r="S334" s="759"/>
      <c r="T334" s="759"/>
      <c r="U334" s="759"/>
      <c r="V334" s="760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80</v>
      </c>
      <c r="Q335" s="759"/>
      <c r="R335" s="759"/>
      <c r="S335" s="759"/>
      <c r="T335" s="759"/>
      <c r="U335" s="759"/>
      <c r="V335" s="760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533</v>
      </c>
      <c r="B337" s="54" t="s">
        <v>534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94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535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80</v>
      </c>
      <c r="Q338" s="759"/>
      <c r="R338" s="759"/>
      <c r="S338" s="759"/>
      <c r="T338" s="759"/>
      <c r="U338" s="759"/>
      <c r="V338" s="760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80</v>
      </c>
      <c r="Q339" s="759"/>
      <c r="R339" s="759"/>
      <c r="S339" s="759"/>
      <c r="T339" s="759"/>
      <c r="U339" s="759"/>
      <c r="V339" s="760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536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537</v>
      </c>
      <c r="B342" s="54" t="s">
        <v>538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113</v>
      </c>
      <c r="L342" s="32"/>
      <c r="M342" s="33" t="s">
        <v>94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539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80</v>
      </c>
      <c r="Q343" s="759"/>
      <c r="R343" s="759"/>
      <c r="S343" s="759"/>
      <c r="T343" s="759"/>
      <c r="U343" s="759"/>
      <c r="V343" s="760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80</v>
      </c>
      <c r="Q344" s="759"/>
      <c r="R344" s="759"/>
      <c r="S344" s="759"/>
      <c r="T344" s="759"/>
      <c r="U344" s="759"/>
      <c r="V344" s="760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540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541</v>
      </c>
      <c r="B347" s="54" t="s">
        <v>542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94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543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544</v>
      </c>
      <c r="B348" s="54" t="s">
        <v>545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400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546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544</v>
      </c>
      <c r="B349" s="54" t="s">
        <v>547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124</v>
      </c>
      <c r="M349" s="33" t="s">
        <v>94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548</v>
      </c>
      <c r="AG349" s="64"/>
      <c r="AJ349" s="68" t="s">
        <v>126</v>
      </c>
      <c r="AK349" s="68">
        <v>691.2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549</v>
      </c>
      <c r="B350" s="54" t="s">
        <v>550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97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551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552</v>
      </c>
      <c r="B351" s="54" t="s">
        <v>553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104</v>
      </c>
      <c r="L351" s="32"/>
      <c r="M351" s="33" t="s">
        <v>97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554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555</v>
      </c>
      <c r="B352" s="54" t="s">
        <v>556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104</v>
      </c>
      <c r="L352" s="32"/>
      <c r="M352" s="33" t="s">
        <v>97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557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558</v>
      </c>
      <c r="B353" s="54" t="s">
        <v>559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104</v>
      </c>
      <c r="L353" s="32"/>
      <c r="M353" s="33" t="s">
        <v>97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548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560</v>
      </c>
      <c r="B354" s="54" t="s">
        <v>561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104</v>
      </c>
      <c r="L354" s="32"/>
      <c r="M354" s="33" t="s">
        <v>97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562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80</v>
      </c>
      <c r="Q355" s="759"/>
      <c r="R355" s="759"/>
      <c r="S355" s="759"/>
      <c r="T355" s="759"/>
      <c r="U355" s="759"/>
      <c r="V355" s="760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80</v>
      </c>
      <c r="Q356" s="759"/>
      <c r="R356" s="759"/>
      <c r="S356" s="759"/>
      <c r="T356" s="759"/>
      <c r="U356" s="759"/>
      <c r="V356" s="760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152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563</v>
      </c>
      <c r="B358" s="54" t="s">
        <v>564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104</v>
      </c>
      <c r="L358" s="32"/>
      <c r="M358" s="33" t="s">
        <v>68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565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566</v>
      </c>
      <c r="B359" s="54" t="s">
        <v>567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104</v>
      </c>
      <c r="L359" s="32"/>
      <c r="M359" s="33" t="s">
        <v>68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568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104</v>
      </c>
      <c r="L360" s="32"/>
      <c r="M360" s="33" t="s">
        <v>68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571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572</v>
      </c>
      <c r="B361" s="54" t="s">
        <v>573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113</v>
      </c>
      <c r="L361" s="32"/>
      <c r="M361" s="33" t="s">
        <v>68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568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80</v>
      </c>
      <c r="Q362" s="759"/>
      <c r="R362" s="759"/>
      <c r="S362" s="759"/>
      <c r="T362" s="759"/>
      <c r="U362" s="759"/>
      <c r="V362" s="760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80</v>
      </c>
      <c r="Q363" s="759"/>
      <c r="R363" s="759"/>
      <c r="S363" s="759"/>
      <c r="T363" s="759"/>
      <c r="U363" s="759"/>
      <c r="V363" s="760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customHeight="1" x14ac:dyDescent="0.25">
      <c r="A365" s="54" t="s">
        <v>574</v>
      </c>
      <c r="B365" s="54" t="s">
        <v>575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94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1800</v>
      </c>
      <c r="Y365" s="742">
        <f t="shared" ref="Y365:Y370" si="72">IFERROR(IF(X365="",0,CEILING((X365/$H365),1)*$H365),"")</f>
        <v>1801.8</v>
      </c>
      <c r="Z365" s="36">
        <f>IFERROR(IF(Y365=0,"",ROUNDUP(Y365/H365,0)*0.01898),"")</f>
        <v>4.3843800000000002</v>
      </c>
      <c r="AA365" s="56"/>
      <c r="AB365" s="57"/>
      <c r="AC365" s="431" t="s">
        <v>576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1918.3846153846157</v>
      </c>
      <c r="BN365" s="64">
        <f t="shared" ref="BN365:BN370" si="74">IFERROR(Y365*I365/H365,"0")</f>
        <v>1920.3030000000001</v>
      </c>
      <c r="BO365" s="64">
        <f t="shared" ref="BO365:BO370" si="75">IFERROR(1/J365*(X365/H365),"0")</f>
        <v>3.6057692307692308</v>
      </c>
      <c r="BP365" s="64">
        <f t="shared" ref="BP365:BP370" si="76">IFERROR(1/J365*(Y365/H365),"0")</f>
        <v>3.609375</v>
      </c>
    </row>
    <row r="366" spans="1:68" ht="27" hidden="1" customHeight="1" x14ac:dyDescent="0.25">
      <c r="A366" s="54" t="s">
        <v>577</v>
      </c>
      <c r="B366" s="54" t="s">
        <v>578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94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579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580</v>
      </c>
      <c r="B367" s="54" t="s">
        <v>581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94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582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94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586</v>
      </c>
      <c r="B369" s="54" t="s">
        <v>587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94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588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137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591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80</v>
      </c>
      <c r="Q371" s="759"/>
      <c r="R371" s="759"/>
      <c r="S371" s="759"/>
      <c r="T371" s="759"/>
      <c r="U371" s="759"/>
      <c r="V371" s="760"/>
      <c r="W371" s="37" t="s">
        <v>81</v>
      </c>
      <c r="X371" s="743">
        <f>IFERROR(X365/H365,"0")+IFERROR(X366/H366,"0")+IFERROR(X367/H367,"0")+IFERROR(X368/H368,"0")+IFERROR(X369/H369,"0")+IFERROR(X370/H370,"0")</f>
        <v>230.76923076923077</v>
      </c>
      <c r="Y371" s="743">
        <f>IFERROR(Y365/H365,"0")+IFERROR(Y366/H366,"0")+IFERROR(Y367/H367,"0")+IFERROR(Y368/H368,"0")+IFERROR(Y369/H369,"0")+IFERROR(Y370/H370,"0")</f>
        <v>231</v>
      </c>
      <c r="Z371" s="743">
        <f>IFERROR(IF(Z365="",0,Z365),"0")+IFERROR(IF(Z366="",0,Z366),"0")+IFERROR(IF(Z367="",0,Z367),"0")+IFERROR(IF(Z368="",0,Z368),"0")+IFERROR(IF(Z369="",0,Z369),"0")+IFERROR(IF(Z370="",0,Z370),"0")</f>
        <v>4.3843800000000002</v>
      </c>
      <c r="AA371" s="744"/>
      <c r="AB371" s="744"/>
      <c r="AC371" s="744"/>
    </row>
    <row r="372" spans="1:68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80</v>
      </c>
      <c r="Q372" s="759"/>
      <c r="R372" s="759"/>
      <c r="S372" s="759"/>
      <c r="T372" s="759"/>
      <c r="U372" s="759"/>
      <c r="V372" s="760"/>
      <c r="W372" s="37" t="s">
        <v>69</v>
      </c>
      <c r="X372" s="743">
        <f>IFERROR(SUM(X365:X370),"0")</f>
        <v>1800</v>
      </c>
      <c r="Y372" s="743">
        <f>IFERROR(SUM(Y365:Y370),"0")</f>
        <v>1801.8</v>
      </c>
      <c r="Z372" s="37"/>
      <c r="AA372" s="744"/>
      <c r="AB372" s="744"/>
      <c r="AC372" s="744"/>
    </row>
    <row r="373" spans="1:68" ht="14.25" hidden="1" customHeight="1" x14ac:dyDescent="0.25">
      <c r="A373" s="757" t="s">
        <v>183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592</v>
      </c>
      <c r="B374" s="54" t="s">
        <v>593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94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94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598</v>
      </c>
      <c r="B376" s="54" t="s">
        <v>599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137</v>
      </c>
      <c r="N376" s="33"/>
      <c r="O376" s="32">
        <v>30</v>
      </c>
      <c r="P376" s="874" t="s">
        <v>600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80</v>
      </c>
      <c r="Q377" s="759"/>
      <c r="R377" s="759"/>
      <c r="S377" s="759"/>
      <c r="T377" s="759"/>
      <c r="U377" s="759"/>
      <c r="V377" s="760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80</v>
      </c>
      <c r="Q378" s="759"/>
      <c r="R378" s="759"/>
      <c r="S378" s="759"/>
      <c r="T378" s="759"/>
      <c r="U378" s="759"/>
      <c r="V378" s="760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7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602</v>
      </c>
      <c r="B380" s="54" t="s">
        <v>603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104</v>
      </c>
      <c r="L380" s="32"/>
      <c r="M380" s="33" t="s">
        <v>85</v>
      </c>
      <c r="N380" s="33"/>
      <c r="O380" s="32">
        <v>180</v>
      </c>
      <c r="P380" s="971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104</v>
      </c>
      <c r="L381" s="32"/>
      <c r="M381" s="33" t="s">
        <v>85</v>
      </c>
      <c r="N381" s="33"/>
      <c r="O381" s="32">
        <v>180</v>
      </c>
      <c r="P381" s="802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80</v>
      </c>
      <c r="Q384" s="759"/>
      <c r="R384" s="759"/>
      <c r="S384" s="759"/>
      <c r="T384" s="759"/>
      <c r="U384" s="759"/>
      <c r="V384" s="760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80</v>
      </c>
      <c r="Q385" s="759"/>
      <c r="R385" s="759"/>
      <c r="S385" s="759"/>
      <c r="T385" s="759"/>
      <c r="U385" s="759"/>
      <c r="V385" s="760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7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80</v>
      </c>
      <c r="Q390" s="759"/>
      <c r="R390" s="759"/>
      <c r="S390" s="759"/>
      <c r="T390" s="759"/>
      <c r="U390" s="759"/>
      <c r="V390" s="760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80</v>
      </c>
      <c r="Q391" s="759"/>
      <c r="R391" s="759"/>
      <c r="S391" s="759"/>
      <c r="T391" s="759"/>
      <c r="U391" s="759"/>
      <c r="V391" s="760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152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80</v>
      </c>
      <c r="Q395" s="759"/>
      <c r="R395" s="759"/>
      <c r="S395" s="759"/>
      <c r="T395" s="759"/>
      <c r="U395" s="759"/>
      <c r="V395" s="760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80</v>
      </c>
      <c r="Q396" s="759"/>
      <c r="R396" s="759"/>
      <c r="S396" s="759"/>
      <c r="T396" s="759"/>
      <c r="U396" s="759"/>
      <c r="V396" s="760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137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80</v>
      </c>
      <c r="Q401" s="759"/>
      <c r="R401" s="759"/>
      <c r="S401" s="759"/>
      <c r="T401" s="759"/>
      <c r="U401" s="759"/>
      <c r="V401" s="760"/>
      <c r="W401" s="37" t="s">
        <v>81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80</v>
      </c>
      <c r="Q402" s="759"/>
      <c r="R402" s="759"/>
      <c r="S402" s="759"/>
      <c r="T402" s="759"/>
      <c r="U402" s="759"/>
      <c r="V402" s="760"/>
      <c r="W402" s="37" t="s">
        <v>69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791" t="s">
        <v>636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hidden="1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124</v>
      </c>
      <c r="M406" s="33" t="s">
        <v>68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0</v>
      </c>
      <c r="Y406" s="742">
        <f t="shared" ref="Y406:Y415" si="7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640</v>
      </c>
      <c r="AG406" s="64"/>
      <c r="AJ406" s="68" t="s">
        <v>126</v>
      </c>
      <c r="AK406" s="68">
        <v>720</v>
      </c>
      <c r="BB406" s="472" t="s">
        <v>1</v>
      </c>
      <c r="BM406" s="64">
        <f t="shared" ref="BM406:BM415" si="78">IFERROR(X406*I406/H406,"0")</f>
        <v>0</v>
      </c>
      <c r="BN406" s="64">
        <f t="shared" ref="BN406:BN415" si="79">IFERROR(Y406*I406/H406,"0")</f>
        <v>0</v>
      </c>
      <c r="BO406" s="64">
        <f t="shared" ref="BO406:BO415" si="80">IFERROR(1/J406*(X406/H406),"0")</f>
        <v>0</v>
      </c>
      <c r="BP406" s="64">
        <f t="shared" ref="BP406:BP415" si="81">IFERROR(1/J406*(Y406/H406),"0")</f>
        <v>0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400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hidden="1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124</v>
      </c>
      <c r="M408" s="33" t="s">
        <v>68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645</v>
      </c>
      <c r="AG408" s="64"/>
      <c r="AJ408" s="68" t="s">
        <v>126</v>
      </c>
      <c r="AK408" s="68">
        <v>720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400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hidden="1" customHeight="1" x14ac:dyDescent="0.25">
      <c r="A410" s="54" t="s">
        <v>647</v>
      </c>
      <c r="B410" s="54" t="s">
        <v>648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124</v>
      </c>
      <c r="M410" s="33" t="s">
        <v>68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649</v>
      </c>
      <c r="AG410" s="64"/>
      <c r="AJ410" s="68" t="s">
        <v>126</v>
      </c>
      <c r="AK410" s="68">
        <v>720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hidden="1" customHeight="1" x14ac:dyDescent="0.25">
      <c r="A411" s="54" t="s">
        <v>647</v>
      </c>
      <c r="B411" s="54" t="s">
        <v>650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400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651</v>
      </c>
      <c r="B412" s="54" t="s">
        <v>652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137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104</v>
      </c>
      <c r="L413" s="32"/>
      <c r="M413" s="33" t="s">
        <v>97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104</v>
      </c>
      <c r="L414" s="32"/>
      <c r="M414" s="33" t="s">
        <v>68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104</v>
      </c>
      <c r="L415" s="32"/>
      <c r="M415" s="33" t="s">
        <v>68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idden="1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80</v>
      </c>
      <c r="Q416" s="759"/>
      <c r="R416" s="759"/>
      <c r="S416" s="759"/>
      <c r="T416" s="759"/>
      <c r="U416" s="759"/>
      <c r="V416" s="760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744"/>
      <c r="AB416" s="744"/>
      <c r="AC416" s="744"/>
    </row>
    <row r="417" spans="1:68" hidden="1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80</v>
      </c>
      <c r="Q417" s="759"/>
      <c r="R417" s="759"/>
      <c r="S417" s="759"/>
      <c r="T417" s="759"/>
      <c r="U417" s="759"/>
      <c r="V417" s="760"/>
      <c r="W417" s="37" t="s">
        <v>69</v>
      </c>
      <c r="X417" s="743">
        <f>IFERROR(SUM(X406:X415),"0")</f>
        <v>0</v>
      </c>
      <c r="Y417" s="743">
        <f>IFERROR(SUM(Y406:Y415),"0")</f>
        <v>0</v>
      </c>
      <c r="Z417" s="37"/>
      <c r="AA417" s="744"/>
      <c r="AB417" s="744"/>
      <c r="AC417" s="744"/>
    </row>
    <row r="418" spans="1:68" ht="14.25" hidden="1" customHeight="1" x14ac:dyDescent="0.25">
      <c r="A418" s="757" t="s">
        <v>141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hidden="1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124</v>
      </c>
      <c r="M419" s="33" t="s">
        <v>97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0</v>
      </c>
      <c r="Y419" s="74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663</v>
      </c>
      <c r="AG419" s="64"/>
      <c r="AJ419" s="68" t="s">
        <v>126</v>
      </c>
      <c r="AK419" s="68">
        <v>720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104</v>
      </c>
      <c r="L420" s="32"/>
      <c r="M420" s="33" t="s">
        <v>97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80</v>
      </c>
      <c r="Q421" s="759"/>
      <c r="R421" s="759"/>
      <c r="S421" s="759"/>
      <c r="T421" s="759"/>
      <c r="U421" s="759"/>
      <c r="V421" s="760"/>
      <c r="W421" s="37" t="s">
        <v>81</v>
      </c>
      <c r="X421" s="743">
        <f>IFERROR(X419/H419,"0")+IFERROR(X420/H420,"0")</f>
        <v>0</v>
      </c>
      <c r="Y421" s="743">
        <f>IFERROR(Y419/H419,"0")+IFERROR(Y420/H420,"0")</f>
        <v>0</v>
      </c>
      <c r="Z421" s="743">
        <f>IFERROR(IF(Z419="",0,Z419),"0")+IFERROR(IF(Z420="",0,Z420),"0")</f>
        <v>0</v>
      </c>
      <c r="AA421" s="744"/>
      <c r="AB421" s="744"/>
      <c r="AC421" s="744"/>
    </row>
    <row r="422" spans="1:68" hidden="1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80</v>
      </c>
      <c r="Q422" s="759"/>
      <c r="R422" s="759"/>
      <c r="S422" s="759"/>
      <c r="T422" s="759"/>
      <c r="U422" s="759"/>
      <c r="V422" s="760"/>
      <c r="W422" s="37" t="s">
        <v>69</v>
      </c>
      <c r="X422" s="743">
        <f>IFERROR(SUM(X419:X420),"0")</f>
        <v>0</v>
      </c>
      <c r="Y422" s="743">
        <f>IFERROR(SUM(Y419:Y420),"0")</f>
        <v>0</v>
      </c>
      <c r="Z422" s="37"/>
      <c r="AA422" s="744"/>
      <c r="AB422" s="744"/>
      <c r="AC422" s="744"/>
    </row>
    <row r="423" spans="1:68" ht="14.25" hidden="1" customHeight="1" x14ac:dyDescent="0.25">
      <c r="A423" s="757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6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6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80</v>
      </c>
      <c r="Q426" s="759"/>
      <c r="R426" s="759"/>
      <c r="S426" s="759"/>
      <c r="T426" s="759"/>
      <c r="U426" s="759"/>
      <c r="V426" s="760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80</v>
      </c>
      <c r="Q427" s="759"/>
      <c r="R427" s="759"/>
      <c r="S427" s="759"/>
      <c r="T427" s="759"/>
      <c r="U427" s="759"/>
      <c r="V427" s="760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183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900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80</v>
      </c>
      <c r="Q430" s="759"/>
      <c r="R430" s="759"/>
      <c r="S430" s="759"/>
      <c r="T430" s="759"/>
      <c r="U430" s="759"/>
      <c r="V430" s="760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80</v>
      </c>
      <c r="Q431" s="759"/>
      <c r="R431" s="759"/>
      <c r="S431" s="759"/>
      <c r="T431" s="759"/>
      <c r="U431" s="759"/>
      <c r="V431" s="760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679</v>
      </c>
      <c r="B434" s="54" t="s">
        <v>680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679</v>
      </c>
      <c r="B435" s="54" t="s">
        <v>682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684</v>
      </c>
      <c r="B436" s="54" t="s">
        <v>685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684</v>
      </c>
      <c r="B437" s="54" t="s">
        <v>686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687</v>
      </c>
      <c r="B438" s="54" t="s">
        <v>688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97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104</v>
      </c>
      <c r="L441" s="32"/>
      <c r="M441" s="33" t="s">
        <v>68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80</v>
      </c>
      <c r="Q442" s="759"/>
      <c r="R442" s="759"/>
      <c r="S442" s="759"/>
      <c r="T442" s="759"/>
      <c r="U442" s="759"/>
      <c r="V442" s="760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80</v>
      </c>
      <c r="Q443" s="759"/>
      <c r="R443" s="759"/>
      <c r="S443" s="759"/>
      <c r="T443" s="759"/>
      <c r="U443" s="759"/>
      <c r="V443" s="760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152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104</v>
      </c>
      <c r="L445" s="32"/>
      <c r="M445" s="33" t="s">
        <v>68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113</v>
      </c>
      <c r="L446" s="32"/>
      <c r="M446" s="33" t="s">
        <v>68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80</v>
      </c>
      <c r="Q447" s="759"/>
      <c r="R447" s="759"/>
      <c r="S447" s="759"/>
      <c r="T447" s="759"/>
      <c r="U447" s="759"/>
      <c r="V447" s="760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80</v>
      </c>
      <c r="Q448" s="759"/>
      <c r="R448" s="759"/>
      <c r="S448" s="759"/>
      <c r="T448" s="759"/>
      <c r="U448" s="759"/>
      <c r="V448" s="760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6" t="s">
        <v>704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705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708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94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705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710</v>
      </c>
      <c r="B453" s="54" t="s">
        <v>712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713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80</v>
      </c>
      <c r="Q455" s="759"/>
      <c r="R455" s="759"/>
      <c r="S455" s="759"/>
      <c r="T455" s="759"/>
      <c r="U455" s="759"/>
      <c r="V455" s="760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80</v>
      </c>
      <c r="Q456" s="759"/>
      <c r="R456" s="759"/>
      <c r="S456" s="759"/>
      <c r="T456" s="759"/>
      <c r="U456" s="759"/>
      <c r="V456" s="760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7" t="s">
        <v>183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20" t="s">
        <v>719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720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80</v>
      </c>
      <c r="Q459" s="759"/>
      <c r="R459" s="759"/>
      <c r="S459" s="759"/>
      <c r="T459" s="759"/>
      <c r="U459" s="759"/>
      <c r="V459" s="760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80</v>
      </c>
      <c r="Q460" s="759"/>
      <c r="R460" s="759"/>
      <c r="S460" s="759"/>
      <c r="T460" s="759"/>
      <c r="U460" s="759"/>
      <c r="V460" s="760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721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722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152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723</v>
      </c>
      <c r="B464" s="54" t="s">
        <v>724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104</v>
      </c>
      <c r="L464" s="32"/>
      <c r="M464" s="33" t="s">
        <v>68</v>
      </c>
      <c r="N464" s="33"/>
      <c r="O464" s="32">
        <v>50</v>
      </c>
      <c r="P464" s="859" t="s">
        <v>725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726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104</v>
      </c>
      <c r="L465" s="32"/>
      <c r="M465" s="33" t="s">
        <v>68</v>
      </c>
      <c r="N465" s="33"/>
      <c r="O465" s="32">
        <v>50</v>
      </c>
      <c r="P465" s="1086" t="s">
        <v>729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730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104</v>
      </c>
      <c r="L466" s="32"/>
      <c r="M466" s="33" t="s">
        <v>68</v>
      </c>
      <c r="N466" s="33"/>
      <c r="O466" s="32">
        <v>50</v>
      </c>
      <c r="P466" s="864" t="s">
        <v>729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730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732</v>
      </c>
      <c r="B467" s="54" t="s">
        <v>733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104</v>
      </c>
      <c r="L467" s="32"/>
      <c r="M467" s="33" t="s">
        <v>68</v>
      </c>
      <c r="N467" s="33"/>
      <c r="O467" s="32">
        <v>50</v>
      </c>
      <c r="P467" s="910" t="s">
        <v>734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735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113</v>
      </c>
      <c r="L468" s="32"/>
      <c r="M468" s="33" t="s">
        <v>68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726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736</v>
      </c>
      <c r="B469" s="54" t="s">
        <v>738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113</v>
      </c>
      <c r="L469" s="32"/>
      <c r="M469" s="33" t="s">
        <v>68</v>
      </c>
      <c r="N469" s="33"/>
      <c r="O469" s="32">
        <v>50</v>
      </c>
      <c r="P469" s="912" t="s">
        <v>739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726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740</v>
      </c>
      <c r="B470" s="54" t="s">
        <v>741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113</v>
      </c>
      <c r="L470" s="32"/>
      <c r="M470" s="33" t="s">
        <v>68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726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4301031374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113</v>
      </c>
      <c r="L471" s="32"/>
      <c r="M471" s="33" t="s">
        <v>68</v>
      </c>
      <c r="N471" s="33"/>
      <c r="O471" s="32">
        <v>50</v>
      </c>
      <c r="P471" s="854" t="s">
        <v>744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745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742</v>
      </c>
      <c r="B472" s="54" t="s">
        <v>746</v>
      </c>
      <c r="C472" s="31">
        <v>4301031336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113</v>
      </c>
      <c r="L472" s="32"/>
      <c r="M472" s="33" t="s">
        <v>68</v>
      </c>
      <c r="N472" s="33"/>
      <c r="O472" s="32">
        <v>50</v>
      </c>
      <c r="P472" s="10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745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747</v>
      </c>
      <c r="B473" s="54" t="s">
        <v>748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113</v>
      </c>
      <c r="L473" s="32"/>
      <c r="M473" s="33" t="s">
        <v>68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745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113</v>
      </c>
      <c r="L474" s="32"/>
      <c r="M474" s="33" t="s">
        <v>68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751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113</v>
      </c>
      <c r="L475" s="32"/>
      <c r="M475" s="33" t="s">
        <v>68</v>
      </c>
      <c r="N475" s="33"/>
      <c r="O475" s="32">
        <v>50</v>
      </c>
      <c r="P475" s="1057" t="s">
        <v>753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751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754</v>
      </c>
      <c r="B476" s="54" t="s">
        <v>755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113</v>
      </c>
      <c r="L476" s="32"/>
      <c r="M476" s="33" t="s">
        <v>68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756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113</v>
      </c>
      <c r="L477" s="32"/>
      <c r="M477" s="33" t="s">
        <v>68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751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759</v>
      </c>
      <c r="B478" s="54" t="s">
        <v>760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113</v>
      </c>
      <c r="L478" s="32"/>
      <c r="M478" s="33" t="s">
        <v>68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761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759</v>
      </c>
      <c r="B479" s="54" t="s">
        <v>762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113</v>
      </c>
      <c r="L479" s="32"/>
      <c r="M479" s="33" t="s">
        <v>68</v>
      </c>
      <c r="N479" s="33"/>
      <c r="O479" s="32">
        <v>50</v>
      </c>
      <c r="P479" s="897" t="s">
        <v>763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730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80</v>
      </c>
      <c r="Q480" s="759"/>
      <c r="R480" s="759"/>
      <c r="S480" s="759"/>
      <c r="T480" s="759"/>
      <c r="U480" s="759"/>
      <c r="V480" s="760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80</v>
      </c>
      <c r="Q481" s="759"/>
      <c r="R481" s="759"/>
      <c r="S481" s="759"/>
      <c r="T481" s="759"/>
      <c r="U481" s="759"/>
      <c r="V481" s="760"/>
      <c r="W481" s="37" t="s">
        <v>69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7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764</v>
      </c>
      <c r="B483" s="54" t="s">
        <v>765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104</v>
      </c>
      <c r="L483" s="32"/>
      <c r="M483" s="33" t="s">
        <v>94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766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767</v>
      </c>
      <c r="B484" s="54" t="s">
        <v>768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94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769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80</v>
      </c>
      <c r="Q485" s="759"/>
      <c r="R485" s="759"/>
      <c r="S485" s="759"/>
      <c r="T485" s="759"/>
      <c r="U485" s="759"/>
      <c r="V485" s="760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80</v>
      </c>
      <c r="Q486" s="759"/>
      <c r="R486" s="759"/>
      <c r="S486" s="759"/>
      <c r="T486" s="759"/>
      <c r="U486" s="759"/>
      <c r="V486" s="760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770</v>
      </c>
      <c r="B488" s="54" t="s">
        <v>771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772</v>
      </c>
      <c r="L488" s="32"/>
      <c r="M488" s="33" t="s">
        <v>773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774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80</v>
      </c>
      <c r="Q489" s="759"/>
      <c r="R489" s="759"/>
      <c r="S489" s="759"/>
      <c r="T489" s="759"/>
      <c r="U489" s="759"/>
      <c r="V489" s="760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80</v>
      </c>
      <c r="Q490" s="759"/>
      <c r="R490" s="759"/>
      <c r="S490" s="759"/>
      <c r="T490" s="759"/>
      <c r="U490" s="759"/>
      <c r="V490" s="760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775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141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776</v>
      </c>
      <c r="B493" s="54" t="s">
        <v>777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778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80</v>
      </c>
      <c r="Q494" s="759"/>
      <c r="R494" s="759"/>
      <c r="S494" s="759"/>
      <c r="T494" s="759"/>
      <c r="U494" s="759"/>
      <c r="V494" s="760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80</v>
      </c>
      <c r="Q495" s="759"/>
      <c r="R495" s="759"/>
      <c r="S495" s="759"/>
      <c r="T495" s="759"/>
      <c r="U495" s="759"/>
      <c r="V495" s="760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152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779</v>
      </c>
      <c r="B497" s="54" t="s">
        <v>780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104</v>
      </c>
      <c r="L497" s="32"/>
      <c r="M497" s="33" t="s">
        <v>97</v>
      </c>
      <c r="N497" s="33"/>
      <c r="O497" s="32">
        <v>50</v>
      </c>
      <c r="P497" s="1124" t="s">
        <v>781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782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783</v>
      </c>
      <c r="B498" s="54" t="s">
        <v>784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113</v>
      </c>
      <c r="L498" s="32"/>
      <c r="M498" s="33" t="s">
        <v>68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785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786</v>
      </c>
      <c r="B499" s="54" t="s">
        <v>787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113</v>
      </c>
      <c r="L499" s="32"/>
      <c r="M499" s="33" t="s">
        <v>68</v>
      </c>
      <c r="N499" s="33"/>
      <c r="O499" s="32">
        <v>50</v>
      </c>
      <c r="P499" s="1140" t="s">
        <v>788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789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790</v>
      </c>
      <c r="B500" s="54" t="s">
        <v>791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113</v>
      </c>
      <c r="L500" s="32"/>
      <c r="M500" s="33" t="s">
        <v>68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789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80</v>
      </c>
      <c r="Q501" s="759"/>
      <c r="R501" s="759"/>
      <c r="S501" s="759"/>
      <c r="T501" s="759"/>
      <c r="U501" s="759"/>
      <c r="V501" s="760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80</v>
      </c>
      <c r="Q502" s="759"/>
      <c r="R502" s="759"/>
      <c r="S502" s="759"/>
      <c r="T502" s="759"/>
      <c r="U502" s="759"/>
      <c r="V502" s="760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792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152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793</v>
      </c>
      <c r="B505" s="54" t="s">
        <v>794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113</v>
      </c>
      <c r="L505" s="32"/>
      <c r="M505" s="33" t="s">
        <v>68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795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796</v>
      </c>
      <c r="B506" s="54" t="s">
        <v>797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1005" t="s">
        <v>798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799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800</v>
      </c>
      <c r="B507" s="54" t="s">
        <v>801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113</v>
      </c>
      <c r="L507" s="32"/>
      <c r="M507" s="33" t="s">
        <v>68</v>
      </c>
      <c r="N507" s="33"/>
      <c r="O507" s="32">
        <v>50</v>
      </c>
      <c r="P507" s="1161" t="s">
        <v>802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803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80</v>
      </c>
      <c r="Q508" s="759"/>
      <c r="R508" s="759"/>
      <c r="S508" s="759"/>
      <c r="T508" s="759"/>
      <c r="U508" s="759"/>
      <c r="V508" s="760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80</v>
      </c>
      <c r="Q509" s="759"/>
      <c r="R509" s="759"/>
      <c r="S509" s="759"/>
      <c r="T509" s="759"/>
      <c r="U509" s="759"/>
      <c r="V509" s="760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804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152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805</v>
      </c>
      <c r="B512" s="54" t="s">
        <v>806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807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80</v>
      </c>
      <c r="Q513" s="759"/>
      <c r="R513" s="759"/>
      <c r="S513" s="759"/>
      <c r="T513" s="759"/>
      <c r="U513" s="759"/>
      <c r="V513" s="760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80</v>
      </c>
      <c r="Q514" s="759"/>
      <c r="R514" s="759"/>
      <c r="S514" s="759"/>
      <c r="T514" s="759"/>
      <c r="U514" s="759"/>
      <c r="V514" s="760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183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808</v>
      </c>
      <c r="B516" s="54" t="s">
        <v>809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810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80</v>
      </c>
      <c r="Q517" s="759"/>
      <c r="R517" s="759"/>
      <c r="S517" s="759"/>
      <c r="T517" s="759"/>
      <c r="U517" s="759"/>
      <c r="V517" s="760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80</v>
      </c>
      <c r="Q518" s="759"/>
      <c r="R518" s="759"/>
      <c r="S518" s="759"/>
      <c r="T518" s="759"/>
      <c r="U518" s="759"/>
      <c r="V518" s="760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811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811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812</v>
      </c>
      <c r="B522" s="54" t="s">
        <v>813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97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95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hidden="1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97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97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97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0</v>
      </c>
      <c r="Y525" s="742">
        <f t="shared" si="93"/>
        <v>0</v>
      </c>
      <c r="Z525" s="36" t="str">
        <f t="shared" si="94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94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94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104</v>
      </c>
      <c r="L528" s="32"/>
      <c r="M528" s="33" t="s">
        <v>97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95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104</v>
      </c>
      <c r="L529" s="32"/>
      <c r="M529" s="33" t="s">
        <v>97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95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94</v>
      </c>
      <c r="N530" s="33"/>
      <c r="O530" s="32">
        <v>60</v>
      </c>
      <c r="P530" s="1041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95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104</v>
      </c>
      <c r="L531" s="32"/>
      <c r="M531" s="33" t="s">
        <v>97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97</v>
      </c>
      <c r="N532" s="33"/>
      <c r="O532" s="32">
        <v>60</v>
      </c>
      <c r="P532" s="1016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104</v>
      </c>
      <c r="L533" s="32"/>
      <c r="M533" s="33" t="s">
        <v>97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104</v>
      </c>
      <c r="L534" s="32"/>
      <c r="M534" s="33" t="s">
        <v>97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104</v>
      </c>
      <c r="L535" s="32"/>
      <c r="M535" s="33" t="s">
        <v>97</v>
      </c>
      <c r="N535" s="33"/>
      <c r="O535" s="32">
        <v>60</v>
      </c>
      <c r="P535" s="1027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104</v>
      </c>
      <c r="L536" s="32"/>
      <c r="M536" s="33" t="s">
        <v>97</v>
      </c>
      <c r="N536" s="33"/>
      <c r="O536" s="32">
        <v>60</v>
      </c>
      <c r="P536" s="1163" t="s">
        <v>849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850</v>
      </c>
      <c r="B537" s="54" t="s">
        <v>851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104</v>
      </c>
      <c r="L537" s="32"/>
      <c r="M537" s="33" t="s">
        <v>97</v>
      </c>
      <c r="N537" s="33"/>
      <c r="O537" s="32">
        <v>60</v>
      </c>
      <c r="P537" s="857" t="s">
        <v>852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idden="1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80</v>
      </c>
      <c r="Q538" s="759"/>
      <c r="R538" s="759"/>
      <c r="S538" s="759"/>
      <c r="T538" s="759"/>
      <c r="U538" s="759"/>
      <c r="V538" s="760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44"/>
      <c r="AB538" s="744"/>
      <c r="AC538" s="744"/>
    </row>
    <row r="539" spans="1:68" hidden="1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80</v>
      </c>
      <c r="Q539" s="759"/>
      <c r="R539" s="759"/>
      <c r="S539" s="759"/>
      <c r="T539" s="759"/>
      <c r="U539" s="759"/>
      <c r="V539" s="760"/>
      <c r="W539" s="37" t="s">
        <v>69</v>
      </c>
      <c r="X539" s="743">
        <f>IFERROR(SUM(X522:X537),"0")</f>
        <v>0</v>
      </c>
      <c r="Y539" s="743">
        <f>IFERROR(SUM(Y522:Y537),"0")</f>
        <v>0</v>
      </c>
      <c r="Z539" s="37"/>
      <c r="AA539" s="744"/>
      <c r="AB539" s="744"/>
      <c r="AC539" s="744"/>
    </row>
    <row r="540" spans="1:68" ht="14.25" hidden="1" customHeight="1" x14ac:dyDescent="0.25">
      <c r="A540" s="757" t="s">
        <v>141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853</v>
      </c>
      <c r="B541" s="54" t="s">
        <v>854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97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853</v>
      </c>
      <c r="B542" s="54" t="s">
        <v>856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70</v>
      </c>
      <c r="P542" s="847" t="s">
        <v>857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858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859</v>
      </c>
      <c r="B543" s="54" t="s">
        <v>860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104</v>
      </c>
      <c r="L543" s="32"/>
      <c r="M543" s="33" t="s">
        <v>97</v>
      </c>
      <c r="N543" s="33"/>
      <c r="O543" s="32">
        <v>70</v>
      </c>
      <c r="P543" s="967" t="s">
        <v>861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858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862</v>
      </c>
      <c r="B544" s="54" t="s">
        <v>863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94</v>
      </c>
      <c r="N544" s="33"/>
      <c r="O544" s="32">
        <v>70</v>
      </c>
      <c r="P544" s="942" t="s">
        <v>864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858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80</v>
      </c>
      <c r="Q545" s="759"/>
      <c r="R545" s="759"/>
      <c r="S545" s="759"/>
      <c r="T545" s="759"/>
      <c r="U545" s="759"/>
      <c r="V545" s="760"/>
      <c r="W545" s="37" t="s">
        <v>81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hidden="1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80</v>
      </c>
      <c r="Q546" s="759"/>
      <c r="R546" s="759"/>
      <c r="S546" s="759"/>
      <c r="T546" s="759"/>
      <c r="U546" s="759"/>
      <c r="V546" s="760"/>
      <c r="W546" s="37" t="s">
        <v>69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hidden="1" customHeight="1" x14ac:dyDescent="0.25">
      <c r="A547" s="757" t="s">
        <v>152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865</v>
      </c>
      <c r="B548" s="54" t="s">
        <v>866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97</v>
      </c>
      <c r="N548" s="33"/>
      <c r="O548" s="32">
        <v>70</v>
      </c>
      <c r="P548" s="825" t="s">
        <v>867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868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hidden="1" customHeight="1" x14ac:dyDescent="0.25">
      <c r="A549" s="54" t="s">
        <v>869</v>
      </c>
      <c r="B549" s="54" t="s">
        <v>870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2" t="s">
        <v>871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872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hidden="1" customHeight="1" x14ac:dyDescent="0.25">
      <c r="A550" s="54" t="s">
        <v>873</v>
      </c>
      <c r="B550" s="54" t="s">
        <v>874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31" t="s">
        <v>875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876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hidden="1" customHeight="1" x14ac:dyDescent="0.25">
      <c r="A551" s="54" t="s">
        <v>877</v>
      </c>
      <c r="B551" s="54" t="s">
        <v>878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97</v>
      </c>
      <c r="N551" s="33"/>
      <c r="O551" s="32">
        <v>70</v>
      </c>
      <c r="P551" s="1010" t="s">
        <v>879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868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880</v>
      </c>
      <c r="B552" s="54" t="s">
        <v>881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104</v>
      </c>
      <c r="L552" s="32"/>
      <c r="M552" s="33" t="s">
        <v>97</v>
      </c>
      <c r="N552" s="33"/>
      <c r="O552" s="32">
        <v>70</v>
      </c>
      <c r="P552" s="801" t="s">
        <v>882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868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880</v>
      </c>
      <c r="B553" s="54" t="s">
        <v>883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104</v>
      </c>
      <c r="L553" s="32"/>
      <c r="M553" s="33" t="s">
        <v>97</v>
      </c>
      <c r="N553" s="33"/>
      <c r="O553" s="32">
        <v>70</v>
      </c>
      <c r="P553" s="849" t="s">
        <v>884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868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880</v>
      </c>
      <c r="B554" s="54" t="s">
        <v>885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104</v>
      </c>
      <c r="L554" s="32"/>
      <c r="M554" s="33" t="s">
        <v>97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886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887</v>
      </c>
      <c r="B555" s="54" t="s">
        <v>888</v>
      </c>
      <c r="C555" s="31">
        <v>4301031251</v>
      </c>
      <c r="D555" s="749">
        <v>4680115882102</v>
      </c>
      <c r="E555" s="750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104</v>
      </c>
      <c r="L555" s="32"/>
      <c r="M555" s="33" t="s">
        <v>68</v>
      </c>
      <c r="N555" s="33"/>
      <c r="O555" s="32">
        <v>60</v>
      </c>
      <c r="P555" s="9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889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887</v>
      </c>
      <c r="B556" s="54" t="s">
        <v>890</v>
      </c>
      <c r="C556" s="31">
        <v>4301031418</v>
      </c>
      <c r="D556" s="749">
        <v>4680115882102</v>
      </c>
      <c r="E556" s="750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104</v>
      </c>
      <c r="L556" s="32"/>
      <c r="M556" s="33" t="s">
        <v>68</v>
      </c>
      <c r="N556" s="33"/>
      <c r="O556" s="32">
        <v>70</v>
      </c>
      <c r="P556" s="869" t="s">
        <v>891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872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892</v>
      </c>
      <c r="B557" s="54" t="s">
        <v>893</v>
      </c>
      <c r="C557" s="31">
        <v>4301031253</v>
      </c>
      <c r="D557" s="749">
        <v>4680115882096</v>
      </c>
      <c r="E557" s="750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104</v>
      </c>
      <c r="L557" s="32"/>
      <c r="M557" s="33" t="s">
        <v>68</v>
      </c>
      <c r="N557" s="33"/>
      <c r="O557" s="32">
        <v>60</v>
      </c>
      <c r="P557" s="10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894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892</v>
      </c>
      <c r="B558" s="54" t="s">
        <v>895</v>
      </c>
      <c r="C558" s="31">
        <v>4301031417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104</v>
      </c>
      <c r="L558" s="32"/>
      <c r="M558" s="33" t="s">
        <v>68</v>
      </c>
      <c r="N558" s="33"/>
      <c r="O558" s="32">
        <v>70</v>
      </c>
      <c r="P558" s="763" t="s">
        <v>896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876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892</v>
      </c>
      <c r="B559" s="54" t="s">
        <v>897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104</v>
      </c>
      <c r="L559" s="32"/>
      <c r="M559" s="33" t="s">
        <v>68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876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idden="1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80</v>
      </c>
      <c r="Q560" s="759"/>
      <c r="R560" s="759"/>
      <c r="S560" s="759"/>
      <c r="T560" s="759"/>
      <c r="U560" s="759"/>
      <c r="V560" s="760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hidden="1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80</v>
      </c>
      <c r="Q561" s="759"/>
      <c r="R561" s="759"/>
      <c r="S561" s="759"/>
      <c r="T561" s="759"/>
      <c r="U561" s="759"/>
      <c r="V561" s="760"/>
      <c r="W561" s="37" t="s">
        <v>69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hidden="1" customHeight="1" x14ac:dyDescent="0.25">
      <c r="A562" s="757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898</v>
      </c>
      <c r="B563" s="54" t="s">
        <v>899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94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900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901</v>
      </c>
      <c r="B564" s="54" t="s">
        <v>902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903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904</v>
      </c>
      <c r="B565" s="54" t="s">
        <v>905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94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906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80</v>
      </c>
      <c r="Q566" s="759"/>
      <c r="R566" s="759"/>
      <c r="S566" s="759"/>
      <c r="T566" s="759"/>
      <c r="U566" s="759"/>
      <c r="V566" s="760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80</v>
      </c>
      <c r="Q567" s="759"/>
      <c r="R567" s="759"/>
      <c r="S567" s="759"/>
      <c r="T567" s="759"/>
      <c r="U567" s="759"/>
      <c r="V567" s="760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183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907</v>
      </c>
      <c r="B569" s="54" t="s">
        <v>908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909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910</v>
      </c>
      <c r="B570" s="54" t="s">
        <v>911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4" t="s">
        <v>912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909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80</v>
      </c>
      <c r="Q571" s="759"/>
      <c r="R571" s="759"/>
      <c r="S571" s="759"/>
      <c r="T571" s="759"/>
      <c r="U571" s="759"/>
      <c r="V571" s="760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80</v>
      </c>
      <c r="Q572" s="759"/>
      <c r="R572" s="759"/>
      <c r="S572" s="759"/>
      <c r="T572" s="759"/>
      <c r="U572" s="759"/>
      <c r="V572" s="760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913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913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914</v>
      </c>
      <c r="B576" s="54" t="s">
        <v>915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916</v>
      </c>
      <c r="N576" s="33"/>
      <c r="O576" s="32">
        <v>90</v>
      </c>
      <c r="P576" s="1084" t="s">
        <v>917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80</v>
      </c>
      <c r="Q577" s="759"/>
      <c r="R577" s="759"/>
      <c r="S577" s="759"/>
      <c r="T577" s="759"/>
      <c r="U577" s="759"/>
      <c r="V577" s="760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80</v>
      </c>
      <c r="Q578" s="759"/>
      <c r="R578" s="759"/>
      <c r="S578" s="759"/>
      <c r="T578" s="759"/>
      <c r="U578" s="759"/>
      <c r="V578" s="760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919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919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920</v>
      </c>
      <c r="B582" s="54" t="s">
        <v>921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1064" t="s">
        <v>922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923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97</v>
      </c>
      <c r="N583" s="33"/>
      <c r="O583" s="32">
        <v>50</v>
      </c>
      <c r="P583" s="1095" t="s">
        <v>926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927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928</v>
      </c>
      <c r="B584" s="54" t="s">
        <v>929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97</v>
      </c>
      <c r="N584" s="33"/>
      <c r="O584" s="32">
        <v>50</v>
      </c>
      <c r="P584" s="868" t="s">
        <v>930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931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932</v>
      </c>
      <c r="B585" s="54" t="s">
        <v>933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97</v>
      </c>
      <c r="N585" s="33"/>
      <c r="O585" s="32">
        <v>55</v>
      </c>
      <c r="P585" s="824" t="s">
        <v>934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935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936</v>
      </c>
      <c r="B586" s="54" t="s">
        <v>937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104</v>
      </c>
      <c r="L586" s="32"/>
      <c r="M586" s="33" t="s">
        <v>94</v>
      </c>
      <c r="N586" s="33"/>
      <c r="O586" s="32">
        <v>55</v>
      </c>
      <c r="P586" s="972" t="s">
        <v>938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939</v>
      </c>
      <c r="B587" s="54" t="s">
        <v>940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104</v>
      </c>
      <c r="L587" s="32"/>
      <c r="M587" s="33" t="s">
        <v>97</v>
      </c>
      <c r="N587" s="33"/>
      <c r="O587" s="32">
        <v>50</v>
      </c>
      <c r="P587" s="929" t="s">
        <v>941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931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942</v>
      </c>
      <c r="B588" s="54" t="s">
        <v>943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104</v>
      </c>
      <c r="L588" s="32"/>
      <c r="M588" s="33" t="s">
        <v>97</v>
      </c>
      <c r="N588" s="33"/>
      <c r="O588" s="32">
        <v>55</v>
      </c>
      <c r="P588" s="1088" t="s">
        <v>944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935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80</v>
      </c>
      <c r="Q589" s="759"/>
      <c r="R589" s="759"/>
      <c r="S589" s="759"/>
      <c r="T589" s="759"/>
      <c r="U589" s="759"/>
      <c r="V589" s="760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80</v>
      </c>
      <c r="Q590" s="759"/>
      <c r="R590" s="759"/>
      <c r="S590" s="759"/>
      <c r="T590" s="759"/>
      <c r="U590" s="759"/>
      <c r="V590" s="760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141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945</v>
      </c>
      <c r="B592" s="54" t="s">
        <v>946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94</v>
      </c>
      <c r="N592" s="33"/>
      <c r="O592" s="32">
        <v>50</v>
      </c>
      <c r="P592" s="917" t="s">
        <v>947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948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949</v>
      </c>
      <c r="B593" s="54" t="s">
        <v>950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97</v>
      </c>
      <c r="N593" s="33"/>
      <c r="O593" s="32">
        <v>50</v>
      </c>
      <c r="P593" s="927" t="s">
        <v>951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948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952</v>
      </c>
      <c r="B594" s="54" t="s">
        <v>953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97</v>
      </c>
      <c r="N594" s="33"/>
      <c r="O594" s="32">
        <v>50</v>
      </c>
      <c r="P594" s="756" t="s">
        <v>954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956</v>
      </c>
      <c r="B595" s="54" t="s">
        <v>957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104</v>
      </c>
      <c r="L595" s="32"/>
      <c r="M595" s="33" t="s">
        <v>97</v>
      </c>
      <c r="N595" s="33"/>
      <c r="O595" s="32">
        <v>50</v>
      </c>
      <c r="P595" s="978" t="s">
        <v>958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80</v>
      </c>
      <c r="Q596" s="759"/>
      <c r="R596" s="759"/>
      <c r="S596" s="759"/>
      <c r="T596" s="759"/>
      <c r="U596" s="759"/>
      <c r="V596" s="760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80</v>
      </c>
      <c r="Q597" s="759"/>
      <c r="R597" s="759"/>
      <c r="S597" s="759"/>
      <c r="T597" s="759"/>
      <c r="U597" s="759"/>
      <c r="V597" s="760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152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959</v>
      </c>
      <c r="B599" s="54" t="s">
        <v>960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104</v>
      </c>
      <c r="L599" s="32"/>
      <c r="M599" s="33" t="s">
        <v>68</v>
      </c>
      <c r="N599" s="33"/>
      <c r="O599" s="32">
        <v>40</v>
      </c>
      <c r="P599" s="1164" t="s">
        <v>961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962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963</v>
      </c>
      <c r="B600" s="54" t="s">
        <v>964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104</v>
      </c>
      <c r="L600" s="32"/>
      <c r="M600" s="33" t="s">
        <v>68</v>
      </c>
      <c r="N600" s="33"/>
      <c r="O600" s="32">
        <v>40</v>
      </c>
      <c r="P600" s="755" t="s">
        <v>965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966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967</v>
      </c>
      <c r="B601" s="54" t="s">
        <v>968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104</v>
      </c>
      <c r="L601" s="32"/>
      <c r="M601" s="33" t="s">
        <v>68</v>
      </c>
      <c r="N601" s="33"/>
      <c r="O601" s="32">
        <v>45</v>
      </c>
      <c r="P601" s="1110" t="s">
        <v>969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970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971</v>
      </c>
      <c r="B602" s="54" t="s">
        <v>972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104</v>
      </c>
      <c r="L602" s="32"/>
      <c r="M602" s="33" t="s">
        <v>68</v>
      </c>
      <c r="N602" s="33"/>
      <c r="O602" s="32">
        <v>45</v>
      </c>
      <c r="P602" s="1000" t="s">
        <v>973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974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975</v>
      </c>
      <c r="B603" s="54" t="s">
        <v>976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104</v>
      </c>
      <c r="L603" s="32"/>
      <c r="M603" s="33" t="s">
        <v>68</v>
      </c>
      <c r="N603" s="33"/>
      <c r="O603" s="32">
        <v>45</v>
      </c>
      <c r="P603" s="1113" t="s">
        <v>977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978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113</v>
      </c>
      <c r="L604" s="32"/>
      <c r="M604" s="33" t="s">
        <v>68</v>
      </c>
      <c r="N604" s="33"/>
      <c r="O604" s="32">
        <v>40</v>
      </c>
      <c r="P604" s="1012" t="s">
        <v>981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962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982</v>
      </c>
      <c r="B605" s="54" t="s">
        <v>983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113</v>
      </c>
      <c r="L605" s="32"/>
      <c r="M605" s="33" t="s">
        <v>68</v>
      </c>
      <c r="N605" s="33"/>
      <c r="O605" s="32">
        <v>40</v>
      </c>
      <c r="P605" s="1030" t="s">
        <v>984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966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80</v>
      </c>
      <c r="Q606" s="759"/>
      <c r="R606" s="759"/>
      <c r="S606" s="759"/>
      <c r="T606" s="759"/>
      <c r="U606" s="759"/>
      <c r="V606" s="760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80</v>
      </c>
      <c r="Q607" s="759"/>
      <c r="R607" s="759"/>
      <c r="S607" s="759"/>
      <c r="T607" s="759"/>
      <c r="U607" s="759"/>
      <c r="V607" s="760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985</v>
      </c>
      <c r="B609" s="54" t="s">
        <v>986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94</v>
      </c>
      <c r="N609" s="33"/>
      <c r="O609" s="32">
        <v>40</v>
      </c>
      <c r="P609" s="970" t="s">
        <v>987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988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985</v>
      </c>
      <c r="B610" s="54" t="s">
        <v>989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94</v>
      </c>
      <c r="N610" s="33"/>
      <c r="O610" s="32">
        <v>45</v>
      </c>
      <c r="P610" s="893" t="s">
        <v>990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988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991</v>
      </c>
      <c r="B611" s="54" t="s">
        <v>992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45</v>
      </c>
      <c r="P611" s="979" t="s">
        <v>993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994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995</v>
      </c>
      <c r="B612" s="54" t="s">
        <v>996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137</v>
      </c>
      <c r="N612" s="33"/>
      <c r="O612" s="32">
        <v>45</v>
      </c>
      <c r="P612" s="1002" t="s">
        <v>997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988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998</v>
      </c>
      <c r="B613" s="54" t="s">
        <v>999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137</v>
      </c>
      <c r="N613" s="33"/>
      <c r="O613" s="32">
        <v>45</v>
      </c>
      <c r="P613" s="754" t="s">
        <v>1000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994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80</v>
      </c>
      <c r="Q614" s="759"/>
      <c r="R614" s="759"/>
      <c r="S614" s="759"/>
      <c r="T614" s="759"/>
      <c r="U614" s="759"/>
      <c r="V614" s="760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80</v>
      </c>
      <c r="Q615" s="759"/>
      <c r="R615" s="759"/>
      <c r="S615" s="759"/>
      <c r="T615" s="759"/>
      <c r="U615" s="759"/>
      <c r="V615" s="760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7" t="s">
        <v>183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1001</v>
      </c>
      <c r="B617" s="54" t="s">
        <v>1002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9" t="s">
        <v>1003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1004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1001</v>
      </c>
      <c r="B618" s="54" t="s">
        <v>1005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8" t="s">
        <v>1006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1004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1007</v>
      </c>
      <c r="B619" s="54" t="s">
        <v>1008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98" t="s">
        <v>1009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1010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1007</v>
      </c>
      <c r="B620" s="54" t="s">
        <v>1011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2" t="s">
        <v>1012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1010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80</v>
      </c>
      <c r="Q621" s="759"/>
      <c r="R621" s="759"/>
      <c r="S621" s="759"/>
      <c r="T621" s="759"/>
      <c r="U621" s="759"/>
      <c r="V621" s="760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80</v>
      </c>
      <c r="Q622" s="759"/>
      <c r="R622" s="759"/>
      <c r="S622" s="759"/>
      <c r="T622" s="759"/>
      <c r="U622" s="759"/>
      <c r="V622" s="760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1013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1014</v>
      </c>
      <c r="B625" s="54" t="s">
        <v>1015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97</v>
      </c>
      <c r="N625" s="33"/>
      <c r="O625" s="32">
        <v>55</v>
      </c>
      <c r="P625" s="1147" t="s">
        <v>1016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1017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1018</v>
      </c>
      <c r="B626" s="54" t="s">
        <v>1019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97</v>
      </c>
      <c r="N626" s="33"/>
      <c r="O626" s="32">
        <v>55</v>
      </c>
      <c r="P626" s="775" t="s">
        <v>1020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1021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80</v>
      </c>
      <c r="Q627" s="759"/>
      <c r="R627" s="759"/>
      <c r="S627" s="759"/>
      <c r="T627" s="759"/>
      <c r="U627" s="759"/>
      <c r="V627" s="760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80</v>
      </c>
      <c r="Q628" s="759"/>
      <c r="R628" s="759"/>
      <c r="S628" s="759"/>
      <c r="T628" s="759"/>
      <c r="U628" s="759"/>
      <c r="V628" s="760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141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1022</v>
      </c>
      <c r="B630" s="54" t="s">
        <v>1023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97</v>
      </c>
      <c r="N630" s="33"/>
      <c r="O630" s="32">
        <v>50</v>
      </c>
      <c r="P630" s="1020" t="s">
        <v>1024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1025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80</v>
      </c>
      <c r="Q631" s="759"/>
      <c r="R631" s="759"/>
      <c r="S631" s="759"/>
      <c r="T631" s="759"/>
      <c r="U631" s="759"/>
      <c r="V631" s="760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80</v>
      </c>
      <c r="Q632" s="759"/>
      <c r="R632" s="759"/>
      <c r="S632" s="759"/>
      <c r="T632" s="759"/>
      <c r="U632" s="759"/>
      <c r="V632" s="760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152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1026</v>
      </c>
      <c r="B634" s="54" t="s">
        <v>1027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104</v>
      </c>
      <c r="L634" s="32"/>
      <c r="M634" s="33" t="s">
        <v>68</v>
      </c>
      <c r="N634" s="33"/>
      <c r="O634" s="32">
        <v>40</v>
      </c>
      <c r="P634" s="827" t="s">
        <v>1028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1029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80</v>
      </c>
      <c r="Q635" s="759"/>
      <c r="R635" s="759"/>
      <c r="S635" s="759"/>
      <c r="T635" s="759"/>
      <c r="U635" s="759"/>
      <c r="V635" s="760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80</v>
      </c>
      <c r="Q636" s="759"/>
      <c r="R636" s="759"/>
      <c r="S636" s="759"/>
      <c r="T636" s="759"/>
      <c r="U636" s="759"/>
      <c r="V636" s="760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1030</v>
      </c>
      <c r="B638" s="54" t="s">
        <v>1031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9" t="s">
        <v>1032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1033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1034</v>
      </c>
      <c r="B639" s="54" t="s">
        <v>1035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81" t="s">
        <v>1036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1037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80</v>
      </c>
      <c r="Q640" s="759"/>
      <c r="R640" s="759"/>
      <c r="S640" s="759"/>
      <c r="T640" s="759"/>
      <c r="U640" s="759"/>
      <c r="V640" s="760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80</v>
      </c>
      <c r="Q641" s="759"/>
      <c r="R641" s="759"/>
      <c r="S641" s="759"/>
      <c r="T641" s="759"/>
      <c r="U641" s="759"/>
      <c r="V641" s="760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1038</v>
      </c>
      <c r="Q642" s="866"/>
      <c r="R642" s="866"/>
      <c r="S642" s="866"/>
      <c r="T642" s="866"/>
      <c r="U642" s="866"/>
      <c r="V642" s="867"/>
      <c r="W642" s="37" t="s">
        <v>69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1800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1801.8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1039</v>
      </c>
      <c r="Q643" s="866"/>
      <c r="R643" s="866"/>
      <c r="S643" s="866"/>
      <c r="T643" s="866"/>
      <c r="U643" s="866"/>
      <c r="V643" s="867"/>
      <c r="W643" s="37" t="s">
        <v>69</v>
      </c>
      <c r="X643" s="743">
        <f>IFERROR(SUM(BM22:BM639),"0")</f>
        <v>1918.3846153846157</v>
      </c>
      <c r="Y643" s="743">
        <f>IFERROR(SUM(BN22:BN639),"0")</f>
        <v>1920.3030000000001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1040</v>
      </c>
      <c r="Q644" s="866"/>
      <c r="R644" s="866"/>
      <c r="S644" s="866"/>
      <c r="T644" s="866"/>
      <c r="U644" s="866"/>
      <c r="V644" s="867"/>
      <c r="W644" s="37" t="s">
        <v>1041</v>
      </c>
      <c r="X644" s="38">
        <f>ROUNDUP(SUM(BO22:BO639),0)</f>
        <v>4</v>
      </c>
      <c r="Y644" s="38">
        <f>ROUNDUP(SUM(BP22:BP639),0)</f>
        <v>4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1042</v>
      </c>
      <c r="Q645" s="866"/>
      <c r="R645" s="866"/>
      <c r="S645" s="866"/>
      <c r="T645" s="866"/>
      <c r="U645" s="866"/>
      <c r="V645" s="867"/>
      <c r="W645" s="37" t="s">
        <v>69</v>
      </c>
      <c r="X645" s="743">
        <f>GrossWeightTotal+PalletQtyTotal*25</f>
        <v>2018.3846153846157</v>
      </c>
      <c r="Y645" s="743">
        <f>GrossWeightTotalR+PalletQtyTotalR*25</f>
        <v>2020.3030000000001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1043</v>
      </c>
      <c r="Q646" s="866"/>
      <c r="R646" s="866"/>
      <c r="S646" s="866"/>
      <c r="T646" s="866"/>
      <c r="U646" s="866"/>
      <c r="V646" s="867"/>
      <c r="W646" s="37" t="s">
        <v>1041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230.76923076923077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231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1044</v>
      </c>
      <c r="Q647" s="866"/>
      <c r="R647" s="866"/>
      <c r="S647" s="866"/>
      <c r="T647" s="866"/>
      <c r="U647" s="866"/>
      <c r="V647" s="867"/>
      <c r="W647" s="39" t="s">
        <v>1045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4.3843800000000002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1046</v>
      </c>
      <c r="B649" s="738" t="s">
        <v>63</v>
      </c>
      <c r="C649" s="764" t="s">
        <v>88</v>
      </c>
      <c r="D649" s="794"/>
      <c r="E649" s="794"/>
      <c r="F649" s="794"/>
      <c r="G649" s="794"/>
      <c r="H649" s="795"/>
      <c r="I649" s="764" t="s">
        <v>298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636</v>
      </c>
      <c r="Y649" s="795"/>
      <c r="Z649" s="764" t="s">
        <v>721</v>
      </c>
      <c r="AA649" s="794"/>
      <c r="AB649" s="794"/>
      <c r="AC649" s="795"/>
      <c r="AD649" s="738" t="s">
        <v>811</v>
      </c>
      <c r="AE649" s="738" t="s">
        <v>913</v>
      </c>
      <c r="AF649" s="764" t="s">
        <v>919</v>
      </c>
      <c r="AG649" s="795"/>
    </row>
    <row r="650" spans="1:33" ht="14.25" customHeight="1" thickTop="1" x14ac:dyDescent="0.2">
      <c r="A650" s="1023" t="s">
        <v>1047</v>
      </c>
      <c r="B650" s="764" t="s">
        <v>63</v>
      </c>
      <c r="C650" s="764" t="s">
        <v>89</v>
      </c>
      <c r="D650" s="764" t="s">
        <v>118</v>
      </c>
      <c r="E650" s="764" t="s">
        <v>191</v>
      </c>
      <c r="F650" s="764" t="s">
        <v>217</v>
      </c>
      <c r="G650" s="764" t="s">
        <v>264</v>
      </c>
      <c r="H650" s="764" t="s">
        <v>88</v>
      </c>
      <c r="I650" s="764" t="s">
        <v>299</v>
      </c>
      <c r="J650" s="764" t="s">
        <v>323</v>
      </c>
      <c r="K650" s="764" t="s">
        <v>395</v>
      </c>
      <c r="L650" s="764" t="s">
        <v>415</v>
      </c>
      <c r="M650" s="764" t="s">
        <v>440</v>
      </c>
      <c r="N650" s="739"/>
      <c r="O650" s="764" t="s">
        <v>467</v>
      </c>
      <c r="P650" s="764" t="s">
        <v>470</v>
      </c>
      <c r="Q650" s="764" t="s">
        <v>479</v>
      </c>
      <c r="R650" s="764" t="s">
        <v>497</v>
      </c>
      <c r="S650" s="764" t="s">
        <v>510</v>
      </c>
      <c r="T650" s="764" t="s">
        <v>523</v>
      </c>
      <c r="U650" s="764" t="s">
        <v>536</v>
      </c>
      <c r="V650" s="764" t="s">
        <v>540</v>
      </c>
      <c r="W650" s="764" t="s">
        <v>623</v>
      </c>
      <c r="X650" s="764" t="s">
        <v>637</v>
      </c>
      <c r="Y650" s="764" t="s">
        <v>678</v>
      </c>
      <c r="Z650" s="764" t="s">
        <v>722</v>
      </c>
      <c r="AA650" s="764" t="s">
        <v>775</v>
      </c>
      <c r="AB650" s="764" t="s">
        <v>792</v>
      </c>
      <c r="AC650" s="764" t="s">
        <v>804</v>
      </c>
      <c r="AD650" s="764" t="s">
        <v>811</v>
      </c>
      <c r="AE650" s="764" t="s">
        <v>913</v>
      </c>
      <c r="AF650" s="764" t="s">
        <v>919</v>
      </c>
      <c r="AG650" s="764" t="s">
        <v>1013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1048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46">
        <f>IFERROR(Y92*1,"0")+IFERROR(Y93*1,"0")+IFERROR(Y94*1,"0")+IFERROR(Y98*1,"0")+IFERROR(Y99*1,"0")+IFERROR(Y100*1,"0")+IFERROR(Y101*1,"0")+IFERROR(Y102*1,"0")+IFERROR(Y103*1,"0")+IFERROR(Y104*1,"0")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1801.8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0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2vzlGvVfb2g6IRwwZhwFpxjO3XhJuXu1fhOWoPtuJCYubYdtRp2MuQQo5jZPMJ9iLl5zSQq9oNgQIzNn7WuCtA==" saltValue="W76KQ74QG5tqS6yXvopHyg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800,00"/>
        <filter val="1 918,38"/>
        <filter val="2 018,38"/>
        <filter val="230,77"/>
        <filter val="4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1 X293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9 X349 X406 X408 X410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un+1brV68DPHzyWIPhIcHlAMwGhLnC2nykoAgCGouFeLMeAeuJu1/FBbOSXcp4OwSoBKsQKC0eg6fzHSeYtylA==" saltValue="2vGfowUWltI3LwOeTlPCR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2025-03-04T11:36:35Z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