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961935-68E0-47E5-805F-DF4B312B9E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N283" i="1"/>
  <c r="BM283" i="1"/>
  <c r="Z283" i="1"/>
  <c r="Y283" i="1"/>
  <c r="BP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X47" i="1"/>
  <c r="X46" i="1"/>
  <c r="BO45" i="1"/>
  <c r="BM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05" i="1" l="1"/>
  <c r="BN205" i="1"/>
  <c r="Z205" i="1"/>
  <c r="BP223" i="1"/>
  <c r="BN223" i="1"/>
  <c r="Z223" i="1"/>
  <c r="BP239" i="1"/>
  <c r="BN239" i="1"/>
  <c r="Z239" i="1"/>
  <c r="BP269" i="1"/>
  <c r="BN269" i="1"/>
  <c r="Z269" i="1"/>
  <c r="BP333" i="1"/>
  <c r="BN333" i="1"/>
  <c r="Z333" i="1"/>
  <c r="BP367" i="1"/>
  <c r="BN367" i="1"/>
  <c r="Z367" i="1"/>
  <c r="BP411" i="1"/>
  <c r="BN411" i="1"/>
  <c r="Z411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2" i="1"/>
  <c r="BN22" i="1"/>
  <c r="Z40" i="1"/>
  <c r="BN40" i="1"/>
  <c r="Z55" i="1"/>
  <c r="BN55" i="1"/>
  <c r="Z70" i="1"/>
  <c r="BN70" i="1"/>
  <c r="Z80" i="1"/>
  <c r="BN80" i="1"/>
  <c r="Z112" i="1"/>
  <c r="BN112" i="1"/>
  <c r="Z136" i="1"/>
  <c r="BN136" i="1"/>
  <c r="Z162" i="1"/>
  <c r="BN162" i="1"/>
  <c r="BP170" i="1"/>
  <c r="BN170" i="1"/>
  <c r="BP186" i="1"/>
  <c r="BN186" i="1"/>
  <c r="Z186" i="1"/>
  <c r="Y225" i="1"/>
  <c r="BP215" i="1"/>
  <c r="BN215" i="1"/>
  <c r="Z215" i="1"/>
  <c r="BP228" i="1"/>
  <c r="BN228" i="1"/>
  <c r="Z228" i="1"/>
  <c r="BP252" i="1"/>
  <c r="BN252" i="1"/>
  <c r="Z252" i="1"/>
  <c r="BP294" i="1"/>
  <c r="BN294" i="1"/>
  <c r="Z294" i="1"/>
  <c r="BP353" i="1"/>
  <c r="BN353" i="1"/>
  <c r="Z353" i="1"/>
  <c r="BP388" i="1"/>
  <c r="BN388" i="1"/>
  <c r="Z388" i="1"/>
  <c r="BP439" i="1"/>
  <c r="BN439" i="1"/>
  <c r="Z439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188" i="1"/>
  <c r="J652" i="1"/>
  <c r="BP292" i="1"/>
  <c r="BN292" i="1"/>
  <c r="Z292" i="1"/>
  <c r="Y329" i="1"/>
  <c r="BP327" i="1"/>
  <c r="BN327" i="1"/>
  <c r="Z327" i="1"/>
  <c r="BP351" i="1"/>
  <c r="BN351" i="1"/>
  <c r="Z351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Z24" i="1"/>
  <c r="BN24" i="1"/>
  <c r="X642" i="1"/>
  <c r="C652" i="1"/>
  <c r="Z38" i="1"/>
  <c r="BN38" i="1"/>
  <c r="Z44" i="1"/>
  <c r="BN44" i="1"/>
  <c r="BP44" i="1"/>
  <c r="Y47" i="1"/>
  <c r="Y57" i="1"/>
  <c r="Z53" i="1"/>
  <c r="BN53" i="1"/>
  <c r="Z60" i="1"/>
  <c r="BN60" i="1"/>
  <c r="Y65" i="1"/>
  <c r="Z68" i="1"/>
  <c r="BN68" i="1"/>
  <c r="Z72" i="1"/>
  <c r="BN72" i="1"/>
  <c r="Z78" i="1"/>
  <c r="BN78" i="1"/>
  <c r="Z86" i="1"/>
  <c r="BN86" i="1"/>
  <c r="Z99" i="1"/>
  <c r="BN99" i="1"/>
  <c r="Z102" i="1"/>
  <c r="BN102" i="1"/>
  <c r="Z110" i="1"/>
  <c r="BN110" i="1"/>
  <c r="Z118" i="1"/>
  <c r="BN118" i="1"/>
  <c r="Y132" i="1"/>
  <c r="Z130" i="1"/>
  <c r="BN130" i="1"/>
  <c r="Z141" i="1"/>
  <c r="BN141" i="1"/>
  <c r="Z151" i="1"/>
  <c r="BN151" i="1"/>
  <c r="BP151" i="1"/>
  <c r="H652" i="1"/>
  <c r="Y166" i="1"/>
  <c r="Z164" i="1"/>
  <c r="BN164" i="1"/>
  <c r="Z176" i="1"/>
  <c r="Z177" i="1" s="1"/>
  <c r="BN176" i="1"/>
  <c r="BP176" i="1"/>
  <c r="Z180" i="1"/>
  <c r="BN180" i="1"/>
  <c r="BP180" i="1"/>
  <c r="Z184" i="1"/>
  <c r="BN18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32" i="1"/>
  <c r="Z230" i="1"/>
  <c r="BN230" i="1"/>
  <c r="K652" i="1"/>
  <c r="Z237" i="1"/>
  <c r="BN237" i="1"/>
  <c r="Z241" i="1"/>
  <c r="BN241" i="1"/>
  <c r="L652" i="1"/>
  <c r="Z250" i="1"/>
  <c r="BN250" i="1"/>
  <c r="Z254" i="1"/>
  <c r="BN254" i="1"/>
  <c r="M652" i="1"/>
  <c r="Z267" i="1"/>
  <c r="BN267" i="1"/>
  <c r="Z271" i="1"/>
  <c r="BN271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9" i="1"/>
  <c r="BN359" i="1"/>
  <c r="Z359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Q652" i="1"/>
  <c r="BP477" i="1"/>
  <c r="BN477" i="1"/>
  <c r="Z477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H9" i="1"/>
  <c r="A10" i="1"/>
  <c r="B652" i="1"/>
  <c r="X643" i="1"/>
  <c r="X644" i="1"/>
  <c r="Z23" i="1"/>
  <c r="BN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BN45" i="1"/>
  <c r="BP45" i="1"/>
  <c r="Z50" i="1"/>
  <c r="BN50" i="1"/>
  <c r="BP50" i="1"/>
  <c r="Z52" i="1"/>
  <c r="BN52" i="1"/>
  <c r="Z54" i="1"/>
  <c r="BN54" i="1"/>
  <c r="Z56" i="1"/>
  <c r="BN56" i="1"/>
  <c r="Y64" i="1"/>
  <c r="BP63" i="1"/>
  <c r="BN63" i="1"/>
  <c r="Z63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BP111" i="1"/>
  <c r="BN111" i="1"/>
  <c r="Z111" i="1"/>
  <c r="F9" i="1"/>
  <c r="J9" i="1"/>
  <c r="Y27" i="1"/>
  <c r="Y41" i="1"/>
  <c r="D652" i="1"/>
  <c r="Y58" i="1"/>
  <c r="BP61" i="1"/>
  <c r="BN61" i="1"/>
  <c r="Z61" i="1"/>
  <c r="BP69" i="1"/>
  <c r="BN69" i="1"/>
  <c r="Z69" i="1"/>
  <c r="Y73" i="1"/>
  <c r="BP77" i="1"/>
  <c r="BN77" i="1"/>
  <c r="Z77" i="1"/>
  <c r="BP81" i="1"/>
  <c r="BN81" i="1"/>
  <c r="Z81" i="1"/>
  <c r="Y83" i="1"/>
  <c r="Y88" i="1"/>
  <c r="BP85" i="1"/>
  <c r="BN85" i="1"/>
  <c r="Z85" i="1"/>
  <c r="Z88" i="1" s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56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Z113" i="1"/>
  <c r="BN113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BN328" i="1"/>
  <c r="Z332" i="1"/>
  <c r="Z334" i="1" s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71" i="1"/>
  <c r="BP368" i="1"/>
  <c r="BN368" i="1"/>
  <c r="Z368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89" i="1" l="1"/>
  <c r="Z560" i="1"/>
  <c r="Z545" i="1"/>
  <c r="Z362" i="1"/>
  <c r="Z329" i="1"/>
  <c r="Z309" i="1"/>
  <c r="Z295" i="1"/>
  <c r="Z285" i="1"/>
  <c r="Z273" i="1"/>
  <c r="Z210" i="1"/>
  <c r="Z194" i="1"/>
  <c r="Z166" i="1"/>
  <c r="Z137" i="1"/>
  <c r="Z120" i="1"/>
  <c r="Z64" i="1"/>
  <c r="Z46" i="1"/>
  <c r="Z243" i="1"/>
  <c r="Z188" i="1"/>
  <c r="Z455" i="1"/>
  <c r="Y643" i="1"/>
  <c r="Y644" i="1"/>
  <c r="Z41" i="1"/>
  <c r="Z355" i="1"/>
  <c r="Z224" i="1"/>
  <c r="Z371" i="1"/>
  <c r="Z82" i="1"/>
  <c r="Z26" i="1"/>
  <c r="Z621" i="1"/>
  <c r="Z606" i="1"/>
  <c r="Z384" i="1"/>
  <c r="Z256" i="1"/>
  <c r="Z231" i="1"/>
  <c r="Z132" i="1"/>
  <c r="Z538" i="1"/>
  <c r="Z508" i="1"/>
  <c r="Z401" i="1"/>
  <c r="Z114" i="1"/>
  <c r="Z105" i="1"/>
  <c r="Z73" i="1"/>
  <c r="Z57" i="1"/>
  <c r="Y646" i="1"/>
  <c r="X645" i="1"/>
  <c r="Z614" i="1"/>
  <c r="Z596" i="1"/>
  <c r="Z480" i="1"/>
  <c r="Z416" i="1"/>
  <c r="Z442" i="1"/>
  <c r="Y642" i="1"/>
  <c r="Z95" i="1"/>
  <c r="Z647" i="1" l="1"/>
  <c r="Y645" i="1"/>
</calcChain>
</file>

<file path=xl/sharedStrings.xml><?xml version="1.0" encoding="utf-8"?>
<sst xmlns="http://schemas.openxmlformats.org/spreadsheetml/2006/main" count="3028" uniqueCount="1065">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</sst>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99" sqref="AA9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45722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0.54166666666666663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133</v>
      </c>
      <c r="B54" s="54" t="s">
        <v>134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139</v>
      </c>
      <c r="B56" s="54" t="s">
        <v>140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141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142</v>
      </c>
      <c r="B60" s="54" t="s">
        <v>143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145</v>
      </c>
      <c r="B61" s="54" t="s">
        <v>146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148</v>
      </c>
      <c r="B62" s="54" t="s">
        <v>149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152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153</v>
      </c>
      <c r="B67" s="54" t="s">
        <v>154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166</v>
      </c>
      <c r="B72" s="54" t="s">
        <v>167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168</v>
      </c>
      <c r="B76" s="54" t="s">
        <v>169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171</v>
      </c>
      <c r="B77" s="54" t="s">
        <v>172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174</v>
      </c>
      <c r="B78" s="54" t="s">
        <v>175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177</v>
      </c>
      <c r="B79" s="54" t="s">
        <v>178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179</v>
      </c>
      <c r="B80" s="54" t="s">
        <v>180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181</v>
      </c>
      <c r="B81" s="54" t="s">
        <v>182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183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184</v>
      </c>
      <c r="B85" s="54" t="s">
        <v>185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184</v>
      </c>
      <c r="B86" s="54" t="s">
        <v>187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188</v>
      </c>
      <c r="B87" s="54" t="s">
        <v>189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191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192</v>
      </c>
      <c r="B92" s="54" t="s">
        <v>193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195</v>
      </c>
      <c r="B93" s="54" t="s">
        <v>196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197</v>
      </c>
      <c r="B94" s="54" t="s">
        <v>198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200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16</v>
      </c>
      <c r="Y99" s="742">
        <f t="shared" si="20"/>
        <v>16.8</v>
      </c>
      <c r="Z99" s="36">
        <f>IFERROR(IF(Y99=0,"",ROUNDUP(Y99/H99,0)*0.01898),"")</f>
        <v>3.7960000000000001E-2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16.988571428571429</v>
      </c>
      <c r="BN99" s="64">
        <f t="shared" si="22"/>
        <v>17.838000000000001</v>
      </c>
      <c r="BO99" s="64">
        <f t="shared" si="23"/>
        <v>2.976190476190476E-2</v>
      </c>
      <c r="BP99" s="64">
        <f t="shared" si="24"/>
        <v>3.125E-2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5" t="s">
        <v>207</v>
      </c>
      <c r="Q101" s="752"/>
      <c r="R101" s="752"/>
      <c r="S101" s="752"/>
      <c r="T101" s="753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210</v>
      </c>
      <c r="B102" s="54" t="s">
        <v>211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213</v>
      </c>
      <c r="B103" s="54" t="s">
        <v>214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213</v>
      </c>
      <c r="B104" s="54" t="s">
        <v>215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216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1.9047619047619047</v>
      </c>
      <c r="Y105" s="743">
        <f>IFERROR(Y98/H98,"0")+IFERROR(Y99/H99,"0")+IFERROR(Y100/H100,"0")+IFERROR(Y101/H101,"0")+IFERROR(Y102/H102,"0")+IFERROR(Y103/H103,"0")+IFERROR(Y104/H104,"0")</f>
        <v>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3.7960000000000001E-2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16</v>
      </c>
      <c r="Y106" s="743">
        <f>IFERROR(SUM(Y98:Y104),"0")</f>
        <v>16.8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217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218</v>
      </c>
      <c r="B109" s="54" t="s">
        <v>219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221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222</v>
      </c>
      <c r="B111" s="54" t="s">
        <v>223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141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228</v>
      </c>
      <c r="B117" s="54" t="s">
        <v>229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231</v>
      </c>
      <c r="B118" s="54" t="s">
        <v>232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235</v>
      </c>
      <c r="B123" s="54" t="s">
        <v>236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240</v>
      </c>
      <c r="B125" s="54" t="s">
        <v>241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243</v>
      </c>
      <c r="B126" s="54" t="s">
        <v>244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6" t="s">
        <v>245</v>
      </c>
      <c r="Q126" s="752"/>
      <c r="R126" s="752"/>
      <c r="S126" s="752"/>
      <c r="T126" s="753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243</v>
      </c>
      <c r="B127" s="54" t="s">
        <v>248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249</v>
      </c>
      <c r="B128" s="54" t="s">
        <v>250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0" t="s">
        <v>251</v>
      </c>
      <c r="Q128" s="752"/>
      <c r="R128" s="752"/>
      <c r="S128" s="752"/>
      <c r="T128" s="753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6.75</v>
      </c>
      <c r="Y129" s="742">
        <f t="shared" si="25"/>
        <v>8.1000000000000014</v>
      </c>
      <c r="Z129" s="36">
        <f t="shared" si="30"/>
        <v>1.9529999999999999E-2</v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7.379999999999999</v>
      </c>
      <c r="BN129" s="64">
        <f t="shared" si="27"/>
        <v>8.8560000000000016</v>
      </c>
      <c r="BO129" s="64">
        <f t="shared" si="28"/>
        <v>1.3736263736263738E-2</v>
      </c>
      <c r="BP129" s="64">
        <f t="shared" si="29"/>
        <v>1.6483516483516487E-2</v>
      </c>
    </row>
    <row r="130" spans="1:68" ht="27" hidden="1" customHeight="1" x14ac:dyDescent="0.25">
      <c r="A130" s="54" t="s">
        <v>253</v>
      </c>
      <c r="B130" s="54" t="s">
        <v>254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255</v>
      </c>
      <c r="B131" s="54" t="s">
        <v>256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2.5</v>
      </c>
      <c r="Y132" s="743">
        <f>IFERROR(Y123/H123,"0")+IFERROR(Y124/H124,"0")+IFERROR(Y125/H125,"0")+IFERROR(Y126/H126,"0")+IFERROR(Y127/H127,"0")+IFERROR(Y128/H128,"0")+IFERROR(Y129/H129,"0")+IFERROR(Y130/H130,"0")+IFERROR(Y131/H131,"0")</f>
        <v>3.0000000000000004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1.9529999999999999E-2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6.75</v>
      </c>
      <c r="Y133" s="743">
        <f>IFERROR(SUM(Y123:Y131),"0")</f>
        <v>8.1000000000000014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183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258</v>
      </c>
      <c r="B135" s="54" t="s">
        <v>259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261</v>
      </c>
      <c r="B136" s="54" t="s">
        <v>262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265</v>
      </c>
      <c r="B141" s="54" t="s">
        <v>266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265</v>
      </c>
      <c r="B142" s="54" t="s">
        <v>268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152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269</v>
      </c>
      <c r="B146" s="54" t="s">
        <v>270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273</v>
      </c>
      <c r="B151" s="54" t="s">
        <v>274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273</v>
      </c>
      <c r="B152" s="54" t="s">
        <v>275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276</v>
      </c>
      <c r="B157" s="54" t="s">
        <v>277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152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279</v>
      </c>
      <c r="B161" s="54" t="s">
        <v>280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282</v>
      </c>
      <c r="B162" s="54" t="s">
        <v>283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285</v>
      </c>
      <c r="B163" s="54" t="s">
        <v>286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288</v>
      </c>
      <c r="B164" s="54" t="s">
        <v>289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292</v>
      </c>
      <c r="B169" s="54" t="s">
        <v>293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299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141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300</v>
      </c>
      <c r="B176" s="54" t="s">
        <v>301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152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303</v>
      </c>
      <c r="B180" s="54" t="s">
        <v>304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30</v>
      </c>
      <c r="Y180" s="742">
        <f t="shared" ref="Y180:Y187" si="31">IFERROR(IF(X180="",0,CEILING((X180/$H180),1)*$H180),"")</f>
        <v>33.6</v>
      </c>
      <c r="Z180" s="36">
        <f>IFERROR(IF(Y180=0,"",ROUNDUP(Y180/H180,0)*0.00902),"")</f>
        <v>7.2160000000000002E-2</v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31.928571428571427</v>
      </c>
      <c r="BN180" s="64">
        <f t="shared" ref="BN180:BN187" si="33">IFERROR(Y180*I180/H180,"0")</f>
        <v>35.76</v>
      </c>
      <c r="BO180" s="64">
        <f t="shared" ref="BO180:BO187" si="34">IFERROR(1/J180*(X180/H180),"0")</f>
        <v>5.4112554112554112E-2</v>
      </c>
      <c r="BP180" s="64">
        <f t="shared" ref="BP180:BP187" si="35">IFERROR(1/J180*(Y180/H180),"0")</f>
        <v>6.0606060606060608E-2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30</v>
      </c>
      <c r="Y182" s="742">
        <f t="shared" si="31"/>
        <v>33.6</v>
      </c>
      <c r="Z182" s="36">
        <f>IFERROR(IF(Y182=0,"",ROUNDUP(Y182/H182,0)*0.00902),"")</f>
        <v>7.2160000000000002E-2</v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31.5</v>
      </c>
      <c r="BN182" s="64">
        <f t="shared" si="33"/>
        <v>35.28</v>
      </c>
      <c r="BO182" s="64">
        <f t="shared" si="34"/>
        <v>5.4112554112554112E-2</v>
      </c>
      <c r="BP182" s="64">
        <f t="shared" si="35"/>
        <v>6.0606060606060608E-2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314</v>
      </c>
      <c r="B184" s="54" t="s">
        <v>315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14.285714285714285</v>
      </c>
      <c r="Y188" s="743">
        <f>IFERROR(Y180/H180,"0")+IFERROR(Y181/H181,"0")+IFERROR(Y182/H182,"0")+IFERROR(Y183/H183,"0")+IFERROR(Y184/H184,"0")+IFERROR(Y185/H185,"0")+IFERROR(Y186/H186,"0")+IFERROR(Y187/H187,"0")</f>
        <v>16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0.14432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60</v>
      </c>
      <c r="Y189" s="743">
        <f>IFERROR(SUM(Y180:Y187),"0")</f>
        <v>67.2</v>
      </c>
      <c r="Z189" s="37"/>
      <c r="AA189" s="744"/>
      <c r="AB189" s="744"/>
      <c r="AC189" s="744"/>
    </row>
    <row r="190" spans="1:68" ht="16.5" hidden="1" customHeight="1" x14ac:dyDescent="0.25">
      <c r="A190" s="745" t="s">
        <v>323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324</v>
      </c>
      <c r="B192" s="54" t="s">
        <v>325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141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329</v>
      </c>
      <c r="B197" s="54" t="s">
        <v>330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332</v>
      </c>
      <c r="B198" s="54" t="s">
        <v>333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152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334</v>
      </c>
      <c r="B202" s="54" t="s">
        <v>335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40</v>
      </c>
      <c r="Y202" s="742">
        <f t="shared" ref="Y202:Y209" si="36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41.555555555555557</v>
      </c>
      <c r="BN202" s="64">
        <f t="shared" ref="BN202:BN209" si="38">IFERROR(Y202*I202/H202,"0")</f>
        <v>44.88</v>
      </c>
      <c r="BO202" s="64">
        <f t="shared" ref="BO202:BO209" si="39">IFERROR(1/J202*(X202/H202),"0")</f>
        <v>5.6116722783389444E-2</v>
      </c>
      <c r="BP202" s="64">
        <f t="shared" ref="BP202:BP209" si="40">IFERROR(1/J202*(Y202/H202),"0")</f>
        <v>6.0606060606060608E-2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20</v>
      </c>
      <c r="Y203" s="742">
        <f t="shared" si="36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20.777777777777779</v>
      </c>
      <c r="BN203" s="64">
        <f t="shared" si="38"/>
        <v>22.44</v>
      </c>
      <c r="BO203" s="64">
        <f t="shared" si="39"/>
        <v>2.8058361391694722E-2</v>
      </c>
      <c r="BP203" s="64">
        <f t="shared" si="40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40</v>
      </c>
      <c r="Y204" s="742">
        <f t="shared" si="36"/>
        <v>43.2</v>
      </c>
      <c r="Z204" s="36">
        <f>IFERROR(IF(Y204=0,"",ROUNDUP(Y204/H204,0)*0.00902),"")</f>
        <v>7.2160000000000002E-2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41.555555555555557</v>
      </c>
      <c r="BN204" s="64">
        <f t="shared" si="38"/>
        <v>44.88</v>
      </c>
      <c r="BO204" s="64">
        <f t="shared" si="39"/>
        <v>5.6116722783389444E-2</v>
      </c>
      <c r="BP204" s="64">
        <f t="shared" si="40"/>
        <v>6.0606060606060608E-2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346</v>
      </c>
      <c r="B206" s="54" t="s">
        <v>347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348</v>
      </c>
      <c r="B207" s="54" t="s">
        <v>349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18.518518518518519</v>
      </c>
      <c r="Y210" s="743">
        <f>IFERROR(Y202/H202,"0")+IFERROR(Y203/H203,"0")+IFERROR(Y204/H204,"0")+IFERROR(Y205/H205,"0")+IFERROR(Y206/H206,"0")+IFERROR(Y207/H207,"0")+IFERROR(Y208/H208,"0")+IFERROR(Y209/H209,"0")</f>
        <v>20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0.1804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100</v>
      </c>
      <c r="Y211" s="743">
        <f>IFERROR(SUM(Y202:Y209),"0")</f>
        <v>108.00000000000001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customHeight="1" x14ac:dyDescent="0.25">
      <c r="A213" s="54" t="s">
        <v>354</v>
      </c>
      <c r="B213" s="54" t="s">
        <v>355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32</v>
      </c>
      <c r="Y213" s="742">
        <f t="shared" ref="Y213:Y223" si="41">IFERROR(IF(X213="",0,CEILING((X213/$H213),1)*$H213),"")</f>
        <v>32.4</v>
      </c>
      <c r="Z213" s="36">
        <f>IFERROR(IF(Y213=0,"",ROUNDUP(Y213/H213,0)*0.01898),"")</f>
        <v>7.5920000000000001E-2</v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34.050370370370374</v>
      </c>
      <c r="BN213" s="64">
        <f t="shared" ref="BN213:BN223" si="43">IFERROR(Y213*I213/H213,"0")</f>
        <v>34.475999999999999</v>
      </c>
      <c r="BO213" s="64">
        <f t="shared" ref="BO213:BO223" si="44">IFERROR(1/J213*(X213/H213),"0")</f>
        <v>6.1728395061728399E-2</v>
      </c>
      <c r="BP213" s="64">
        <f t="shared" ref="BP213:BP223" si="45">IFERROR(1/J213*(Y213/H213),"0")</f>
        <v>6.25E-2</v>
      </c>
    </row>
    <row r="214" spans="1:68" ht="16.5" customHeight="1" x14ac:dyDescent="0.25">
      <c r="A214" s="54" t="s">
        <v>357</v>
      </c>
      <c r="B214" s="54" t="s">
        <v>358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32</v>
      </c>
      <c r="Y214" s="742">
        <f t="shared" si="41"/>
        <v>39</v>
      </c>
      <c r="Z214" s="36">
        <f>IFERROR(IF(Y214=0,"",ROUNDUP(Y214/H214,0)*0.01898),"")</f>
        <v>9.4899999999999998E-2</v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34.129230769230773</v>
      </c>
      <c r="BN214" s="64">
        <f t="shared" si="43"/>
        <v>41.595000000000006</v>
      </c>
      <c r="BO214" s="64">
        <f t="shared" si="44"/>
        <v>6.4102564102564111E-2</v>
      </c>
      <c r="BP214" s="64">
        <f t="shared" si="45"/>
        <v>7.8125E-2</v>
      </c>
    </row>
    <row r="215" spans="1:68" ht="27" customHeight="1" x14ac:dyDescent="0.25">
      <c r="A215" s="54" t="s">
        <v>360</v>
      </c>
      <c r="B215" s="54" t="s">
        <v>361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32</v>
      </c>
      <c r="Y215" s="742">
        <f t="shared" si="41"/>
        <v>32.4</v>
      </c>
      <c r="Z215" s="36">
        <f>IFERROR(IF(Y215=0,"",ROUNDUP(Y215/H215,0)*0.01898),"")</f>
        <v>7.5920000000000001E-2</v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33.979259259259265</v>
      </c>
      <c r="BN215" s="64">
        <f t="shared" si="43"/>
        <v>34.404000000000003</v>
      </c>
      <c r="BO215" s="64">
        <f t="shared" si="44"/>
        <v>6.1728395061728399E-2</v>
      </c>
      <c r="BP215" s="64">
        <f t="shared" si="45"/>
        <v>6.25E-2</v>
      </c>
    </row>
    <row r="216" spans="1:68" ht="16.5" customHeight="1" x14ac:dyDescent="0.25">
      <c r="A216" s="54" t="s">
        <v>363</v>
      </c>
      <c r="B216" s="54" t="s">
        <v>364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32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33.908965517241377</v>
      </c>
      <c r="BN216" s="64">
        <f t="shared" si="43"/>
        <v>36.875999999999998</v>
      </c>
      <c r="BO216" s="64">
        <f t="shared" si="44"/>
        <v>5.7471264367816098E-2</v>
      </c>
      <c r="BP216" s="64">
        <f t="shared" si="45"/>
        <v>6.25E-2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15.681959590005569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0.32266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128</v>
      </c>
      <c r="Y225" s="743">
        <f>IFERROR(SUM(Y213:Y223),"0")</f>
        <v>138.60000000000002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183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383</v>
      </c>
      <c r="B227" s="54" t="s">
        <v>384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56" t="s">
        <v>385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393</v>
      </c>
      <c r="B230" s="54" t="s">
        <v>394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395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396</v>
      </c>
      <c r="B235" s="54" t="s">
        <v>397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396</v>
      </c>
      <c r="B236" s="54" t="s">
        <v>399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402</v>
      </c>
      <c r="B237" s="54" t="s">
        <v>403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405</v>
      </c>
      <c r="B239" s="54" t="s">
        <v>408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415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416</v>
      </c>
      <c r="B247" s="54" t="s">
        <v>417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421</v>
      </c>
      <c r="B249" s="54" t="s">
        <v>422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428</v>
      </c>
      <c r="B252" s="54" t="s">
        <v>429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430</v>
      </c>
      <c r="B253" s="54" t="s">
        <v>431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141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437</v>
      </c>
      <c r="B259" s="54" t="s">
        <v>438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440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441</v>
      </c>
      <c r="B264" s="54" t="s">
        <v>442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444</v>
      </c>
      <c r="B265" s="54" t="s">
        <v>445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444</v>
      </c>
      <c r="B266" s="54" t="s">
        <v>447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449</v>
      </c>
      <c r="B267" s="54" t="s">
        <v>450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452</v>
      </c>
      <c r="B268" s="54" t="s">
        <v>453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455</v>
      </c>
      <c r="B269" s="54" t="s">
        <v>456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458</v>
      </c>
      <c r="B270" s="54" t="s">
        <v>459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461</v>
      </c>
      <c r="B271" s="54" t="s">
        <v>462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464</v>
      </c>
      <c r="B272" s="54" t="s">
        <v>465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467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468</v>
      </c>
      <c r="B277" s="54" t="s">
        <v>469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470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471</v>
      </c>
      <c r="B282" s="54" t="s">
        <v>472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473</v>
      </c>
      <c r="B283" s="54" t="s">
        <v>474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476</v>
      </c>
      <c r="B284" s="54" t="s">
        <v>477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479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480</v>
      </c>
      <c r="B289" s="54" t="s">
        <v>481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483</v>
      </c>
      <c r="B290" s="54" t="s">
        <v>484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486</v>
      </c>
      <c r="B291" s="54" t="s">
        <v>487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492</v>
      </c>
      <c r="B293" s="54" t="s">
        <v>493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494</v>
      </c>
      <c r="B294" s="54" t="s">
        <v>495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497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498</v>
      </c>
      <c r="B299" s="54" t="s">
        <v>499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152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501</v>
      </c>
      <c r="B303" s="54" t="s">
        <v>502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504</v>
      </c>
      <c r="B307" s="54" t="s">
        <v>505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507</v>
      </c>
      <c r="B308" s="54" t="s">
        <v>508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510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511</v>
      </c>
      <c r="B313" s="54" t="s">
        <v>512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152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514</v>
      </c>
      <c r="B317" s="54" t="s">
        <v>515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517</v>
      </c>
      <c r="B321" s="54" t="s">
        <v>518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520</v>
      </c>
      <c r="B322" s="54" t="s">
        <v>521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523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524</v>
      </c>
      <c r="B327" s="54" t="s">
        <v>525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152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528</v>
      </c>
      <c r="B332" s="54" t="s">
        <v>529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531</v>
      </c>
      <c r="B333" s="54" t="s">
        <v>532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533</v>
      </c>
      <c r="B337" s="54" t="s">
        <v>534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536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537</v>
      </c>
      <c r="B342" s="54" t="s">
        <v>538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540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541</v>
      </c>
      <c r="B347" s="54" t="s">
        <v>542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544</v>
      </c>
      <c r="B348" s="54" t="s">
        <v>545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544</v>
      </c>
      <c r="B349" s="54" t="s">
        <v>547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152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183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152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200</v>
      </c>
      <c r="Y406" s="742">
        <f t="shared" ref="Y406:Y415" si="77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206.4</v>
      </c>
      <c r="BN406" s="64">
        <f t="shared" ref="BN406:BN415" si="79">IFERROR(Y406*I406/H406,"0")</f>
        <v>216.72</v>
      </c>
      <c r="BO406" s="64">
        <f t="shared" ref="BO406:BO415" si="80">IFERROR(1/J406*(X406/H406),"0")</f>
        <v>0.27777777777777779</v>
      </c>
      <c r="BP406" s="64">
        <f t="shared" ref="BP406:BP415" si="81">IFERROR(1/J406*(Y406/H406),"0")</f>
        <v>0.29166666666666663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245</v>
      </c>
      <c r="Y408" s="742">
        <f t="shared" si="77"/>
        <v>255</v>
      </c>
      <c r="Z408" s="36">
        <f>IFERROR(IF(Y408=0,"",ROUNDUP(Y408/H408,0)*0.02175),"")</f>
        <v>0.36974999999999997</v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252.84</v>
      </c>
      <c r="BN408" s="64">
        <f t="shared" si="79"/>
        <v>263.16000000000003</v>
      </c>
      <c r="BO408" s="64">
        <f t="shared" si="80"/>
        <v>0.34027777777777773</v>
      </c>
      <c r="BP408" s="64">
        <f t="shared" si="81"/>
        <v>0.35416666666666663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200</v>
      </c>
      <c r="Y410" s="742">
        <f t="shared" si="77"/>
        <v>210</v>
      </c>
      <c r="Z410" s="36">
        <f>IFERROR(IF(Y410=0,"",ROUNDUP(Y410/H410,0)*0.02175),"")</f>
        <v>0.30449999999999999</v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206.4</v>
      </c>
      <c r="BN410" s="64">
        <f t="shared" si="79"/>
        <v>216.72</v>
      </c>
      <c r="BO410" s="64">
        <f t="shared" si="80"/>
        <v>0.27777777777777779</v>
      </c>
      <c r="BP410" s="64">
        <f t="shared" si="81"/>
        <v>0.29166666666666663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0.97875000000000001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645</v>
      </c>
      <c r="Y417" s="743">
        <f>IFERROR(SUM(Y406:Y415),"0")</f>
        <v>675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141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200</v>
      </c>
      <c r="Y419" s="742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13.333333333333334</v>
      </c>
      <c r="Y421" s="743">
        <f>IFERROR(Y419/H419,"0")+IFERROR(Y420/H420,"0")</f>
        <v>14</v>
      </c>
      <c r="Z421" s="743">
        <f>IFERROR(IF(Z419="",0,Z419),"0")+IFERROR(IF(Z420="",0,Z420),"0")</f>
        <v>0.30449999999999999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200</v>
      </c>
      <c r="Y422" s="743">
        <f>IFERROR(SUM(Y419:Y420),"0")</f>
        <v>210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183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152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183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152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141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152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152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152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183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20</v>
      </c>
      <c r="Y522" s="742">
        <f t="shared" ref="Y522:Y537" si="93">IFERROR(IF(X522="",0,CEILING((X522/$H522),1)*$H522),"")</f>
        <v>21.12</v>
      </c>
      <c r="Z522" s="36">
        <f t="shared" ref="Z522:Z527" si="94">IFERROR(IF(Y522=0,"",ROUNDUP(Y522/H522,0)*0.01196),"")</f>
        <v>4.7840000000000001E-2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21.363636363636363</v>
      </c>
      <c r="BN522" s="64">
        <f t="shared" ref="BN522:BN537" si="96">IFERROR(Y522*I522/H522,"0")</f>
        <v>22.56</v>
      </c>
      <c r="BO522" s="64">
        <f t="shared" ref="BO522:BO537" si="97">IFERROR(1/J522*(X522/H522),"0")</f>
        <v>3.6421911421911424E-2</v>
      </c>
      <c r="BP522" s="64">
        <f t="shared" ref="BP522:BP537" si="98">IFERROR(1/J522*(Y522/H522),"0")</f>
        <v>3.8461538461538464E-2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30</v>
      </c>
      <c r="Y527" s="742">
        <f t="shared" si="93"/>
        <v>31.68</v>
      </c>
      <c r="Z527" s="36">
        <f t="shared" si="94"/>
        <v>7.1760000000000004E-2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32.04545454545454</v>
      </c>
      <c r="BN527" s="64">
        <f t="shared" si="96"/>
        <v>33.839999999999996</v>
      </c>
      <c r="BO527" s="64">
        <f t="shared" si="97"/>
        <v>5.4632867132867136E-2</v>
      </c>
      <c r="BP527" s="64">
        <f t="shared" si="98"/>
        <v>5.7692307692307696E-2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9.4696969696969688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0.11960000000000001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50</v>
      </c>
      <c r="Y539" s="743">
        <f>IFERROR(SUM(Y522:Y537),"0")</f>
        <v>52.8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141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152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183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141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152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16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17.064615384615387</v>
      </c>
      <c r="BN609" s="64">
        <f>IFERROR(Y609*I609/H609,"0")</f>
        <v>24.957000000000001</v>
      </c>
      <c r="BO609" s="64">
        <f>IFERROR(1/J609*(X609/H609),"0")</f>
        <v>3.2051282051282055E-2</v>
      </c>
      <c r="BP609" s="64">
        <f>IFERROR(1/J609*(Y609/H609),"0")</f>
        <v>4.6875E-2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2.0512820512820515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16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183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141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152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1221.75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1299.9000000000001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1270.2675639558397</v>
      </c>
      <c r="Y643" s="743">
        <f>IFERROR(SUM(BN22:BN639),"0")</f>
        <v>1351.962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1320.2675639558397</v>
      </c>
      <c r="Y645" s="743">
        <f>GrossWeightTotalR+PalletQtyTotalR*25</f>
        <v>1401.962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120.74526665331263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130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2.16466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298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191</v>
      </c>
      <c r="F650" s="764" t="s">
        <v>217</v>
      </c>
      <c r="G650" s="764" t="s">
        <v>264</v>
      </c>
      <c r="H650" s="764" t="s">
        <v>88</v>
      </c>
      <c r="I650" s="764" t="s">
        <v>299</v>
      </c>
      <c r="J650" s="764" t="s">
        <v>323</v>
      </c>
      <c r="K650" s="764" t="s">
        <v>395</v>
      </c>
      <c r="L650" s="764" t="s">
        <v>415</v>
      </c>
      <c r="M650" s="764" t="s">
        <v>440</v>
      </c>
      <c r="N650" s="739"/>
      <c r="O650" s="764" t="s">
        <v>467</v>
      </c>
      <c r="P650" s="764" t="s">
        <v>470</v>
      </c>
      <c r="Q650" s="764" t="s">
        <v>479</v>
      </c>
      <c r="R650" s="764" t="s">
        <v>497</v>
      </c>
      <c r="S650" s="764" t="s">
        <v>510</v>
      </c>
      <c r="T650" s="764" t="s">
        <v>523</v>
      </c>
      <c r="U650" s="764" t="s">
        <v>536</v>
      </c>
      <c r="V650" s="764" t="s">
        <v>540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16.8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8.1000000000000014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67.2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246.60000000000002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885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52.8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23.4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1,75"/>
        <filter val="1 270,27"/>
        <filter val="1 320,27"/>
        <filter val="1,90"/>
        <filter val="100,00"/>
        <filter val="120,75"/>
        <filter val="128,00"/>
        <filter val="13,33"/>
        <filter val="14,29"/>
        <filter val="15,68"/>
        <filter val="16,00"/>
        <filter val="18,52"/>
        <filter val="2"/>
        <filter val="2,05"/>
        <filter val="2,50"/>
        <filter val="20,00"/>
        <filter val="200,00"/>
        <filter val="245,00"/>
        <filter val="30,00"/>
        <filter val="32,00"/>
        <filter val="40,00"/>
        <filter val="43,00"/>
        <filter val="50,00"/>
        <filter val="6,75"/>
        <filter val="60,00"/>
        <filter val="645,00"/>
        <filter val="9,47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2025-03-04T11:39:07Z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