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B3B38F1-08D3-41BE-8674-1BCCF545A537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M330" i="1"/>
  <c r="Z330" i="1"/>
  <c r="Y330" i="1"/>
  <c r="BN330" i="1" s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O327" i="1"/>
  <c r="BM327" i="1"/>
  <c r="Z327" i="1"/>
  <c r="Y327" i="1"/>
  <c r="BP327" i="1" s="1"/>
  <c r="BO326" i="1"/>
  <c r="BM326" i="1"/>
  <c r="Z326" i="1"/>
  <c r="Y326" i="1"/>
  <c r="BN326" i="1" s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O323" i="1"/>
  <c r="BM323" i="1"/>
  <c r="Z323" i="1"/>
  <c r="Y323" i="1"/>
  <c r="BP323" i="1" s="1"/>
  <c r="BO322" i="1"/>
  <c r="BM322" i="1"/>
  <c r="Z322" i="1"/>
  <c r="Y322" i="1"/>
  <c r="BN322" i="1" s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O319" i="1"/>
  <c r="BM319" i="1"/>
  <c r="Z319" i="1"/>
  <c r="Y319" i="1"/>
  <c r="BP319" i="1" s="1"/>
  <c r="BO318" i="1"/>
  <c r="BM318" i="1"/>
  <c r="Z318" i="1"/>
  <c r="Y318" i="1"/>
  <c r="BN318" i="1" s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O315" i="1"/>
  <c r="BM315" i="1"/>
  <c r="Z315" i="1"/>
  <c r="Y315" i="1"/>
  <c r="BP315" i="1" s="1"/>
  <c r="BO314" i="1"/>
  <c r="BM314" i="1"/>
  <c r="Z314" i="1"/>
  <c r="Y314" i="1"/>
  <c r="BN314" i="1" s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O311" i="1"/>
  <c r="BM311" i="1"/>
  <c r="Z311" i="1"/>
  <c r="Y311" i="1"/>
  <c r="BP311" i="1" s="1"/>
  <c r="BO310" i="1"/>
  <c r="BM310" i="1"/>
  <c r="Z310" i="1"/>
  <c r="Y310" i="1"/>
  <c r="X308" i="1"/>
  <c r="X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X296" i="1"/>
  <c r="BO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X284" i="1"/>
  <c r="BO283" i="1"/>
  <c r="BM283" i="1"/>
  <c r="Z283" i="1"/>
  <c r="Z284" i="1" s="1"/>
  <c r="Y283" i="1"/>
  <c r="Y285" i="1" s="1"/>
  <c r="P283" i="1"/>
  <c r="X281" i="1"/>
  <c r="X280" i="1"/>
  <c r="BO279" i="1"/>
  <c r="BM279" i="1"/>
  <c r="Z279" i="1"/>
  <c r="Z280" i="1" s="1"/>
  <c r="Y279" i="1"/>
  <c r="Y281" i="1" s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Z269" i="1" s="1"/>
  <c r="Y267" i="1"/>
  <c r="BN267" i="1" s="1"/>
  <c r="P267" i="1"/>
  <c r="X263" i="1"/>
  <c r="X262" i="1"/>
  <c r="BO261" i="1"/>
  <c r="BN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BP255" i="1" s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N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BN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O221" i="1"/>
  <c r="BM221" i="1"/>
  <c r="Z221" i="1"/>
  <c r="Y221" i="1"/>
  <c r="BN221" i="1" s="1"/>
  <c r="P221" i="1"/>
  <c r="BO220" i="1"/>
  <c r="BM220" i="1"/>
  <c r="Z220" i="1"/>
  <c r="Y220" i="1"/>
  <c r="P220" i="1"/>
  <c r="BO219" i="1"/>
  <c r="BM219" i="1"/>
  <c r="Z219" i="1"/>
  <c r="Y219" i="1"/>
  <c r="Y226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N207" i="1"/>
  <c r="BM207" i="1"/>
  <c r="Z207" i="1"/>
  <c r="Y207" i="1"/>
  <c r="BP207" i="1" s="1"/>
  <c r="BO206" i="1"/>
  <c r="BM206" i="1"/>
  <c r="Z206" i="1"/>
  <c r="Y206" i="1"/>
  <c r="BN206" i="1" s="1"/>
  <c r="P206" i="1"/>
  <c r="BO205" i="1"/>
  <c r="BM205" i="1"/>
  <c r="Z205" i="1"/>
  <c r="Y205" i="1"/>
  <c r="P205" i="1"/>
  <c r="BO204" i="1"/>
  <c r="BM204" i="1"/>
  <c r="Z204" i="1"/>
  <c r="Y204" i="1"/>
  <c r="BP204" i="1" s="1"/>
  <c r="P204" i="1"/>
  <c r="X200" i="1"/>
  <c r="X199" i="1"/>
  <c r="BO198" i="1"/>
  <c r="BM198" i="1"/>
  <c r="Z198" i="1"/>
  <c r="Z199" i="1" s="1"/>
  <c r="Y198" i="1"/>
  <c r="Y200" i="1" s="1"/>
  <c r="P198" i="1"/>
  <c r="X195" i="1"/>
  <c r="X194" i="1"/>
  <c r="BO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Z190" i="1" s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Z182" i="1" s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P157" i="1"/>
  <c r="BO157" i="1"/>
  <c r="BN157" i="1"/>
  <c r="BM157" i="1"/>
  <c r="Z157" i="1"/>
  <c r="Y157" i="1"/>
  <c r="P157" i="1"/>
  <c r="BO156" i="1"/>
  <c r="BM156" i="1"/>
  <c r="Z156" i="1"/>
  <c r="Y156" i="1"/>
  <c r="Y159" i="1" s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Z142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Y124" i="1" s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BP96" i="1" s="1"/>
  <c r="P96" i="1"/>
  <c r="BO95" i="1"/>
  <c r="BM95" i="1"/>
  <c r="Z95" i="1"/>
  <c r="Z97" i="1" s="1"/>
  <c r="Y95" i="1"/>
  <c r="P95" i="1"/>
  <c r="X92" i="1"/>
  <c r="X91" i="1"/>
  <c r="BO90" i="1"/>
  <c r="BM90" i="1"/>
  <c r="Z90" i="1"/>
  <c r="Z91" i="1" s="1"/>
  <c r="Y90" i="1"/>
  <c r="Y91" i="1" s="1"/>
  <c r="X87" i="1"/>
  <c r="X86" i="1"/>
  <c r="BO85" i="1"/>
  <c r="BM85" i="1"/>
  <c r="Z85" i="1"/>
  <c r="Y85" i="1"/>
  <c r="BP85" i="1" s="1"/>
  <c r="P85" i="1"/>
  <c r="BO84" i="1"/>
  <c r="BM84" i="1"/>
  <c r="Z84" i="1"/>
  <c r="Z86" i="1" s="1"/>
  <c r="Y84" i="1"/>
  <c r="P84" i="1"/>
  <c r="X81" i="1"/>
  <c r="X80" i="1"/>
  <c r="BO79" i="1"/>
  <c r="BM79" i="1"/>
  <c r="Z79" i="1"/>
  <c r="Y79" i="1"/>
  <c r="BP79" i="1" s="1"/>
  <c r="BO78" i="1"/>
  <c r="BN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7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Z61" i="1" s="1"/>
  <c r="Y58" i="1"/>
  <c r="Y62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N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N48" i="1" s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Y55" i="1" s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Y38" i="1"/>
  <c r="Y42" i="1" s="1"/>
  <c r="X35" i="1"/>
  <c r="X34" i="1"/>
  <c r="BO33" i="1"/>
  <c r="BM33" i="1"/>
  <c r="Z33" i="1"/>
  <c r="Y33" i="1"/>
  <c r="BN33" i="1" s="1"/>
  <c r="BO32" i="1"/>
  <c r="BM32" i="1"/>
  <c r="Z32" i="1"/>
  <c r="Y32" i="1"/>
  <c r="BP32" i="1" s="1"/>
  <c r="BO31" i="1"/>
  <c r="BM31" i="1"/>
  <c r="Z31" i="1"/>
  <c r="Y31" i="1"/>
  <c r="BP31" i="1" s="1"/>
  <c r="BO30" i="1"/>
  <c r="BN30" i="1"/>
  <c r="BM30" i="1"/>
  <c r="Z30" i="1"/>
  <c r="Y30" i="1"/>
  <c r="BP30" i="1" s="1"/>
  <c r="BO29" i="1"/>
  <c r="BM29" i="1"/>
  <c r="Z29" i="1"/>
  <c r="Y29" i="1"/>
  <c r="BN29" i="1" s="1"/>
  <c r="BO28" i="1"/>
  <c r="BM28" i="1"/>
  <c r="Z28" i="1"/>
  <c r="Y28" i="1"/>
  <c r="BP28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29" i="1" l="1"/>
  <c r="BP33" i="1"/>
  <c r="BP52" i="1"/>
  <c r="BP206" i="1"/>
  <c r="BP221" i="1"/>
  <c r="BP267" i="1"/>
  <c r="BP283" i="1"/>
  <c r="Y284" i="1"/>
  <c r="BP295" i="1"/>
  <c r="Y296" i="1"/>
  <c r="BN28" i="1"/>
  <c r="BN31" i="1"/>
  <c r="BN32" i="1"/>
  <c r="BP48" i="1"/>
  <c r="BN50" i="1"/>
  <c r="BN75" i="1"/>
  <c r="BN79" i="1"/>
  <c r="Y87" i="1"/>
  <c r="Z158" i="1"/>
  <c r="BP193" i="1"/>
  <c r="Y194" i="1"/>
  <c r="BN198" i="1"/>
  <c r="BP198" i="1"/>
  <c r="Y199" i="1"/>
  <c r="Z208" i="1"/>
  <c r="BN204" i="1"/>
  <c r="Y216" i="1"/>
  <c r="Z225" i="1"/>
  <c r="BN219" i="1"/>
  <c r="BP219" i="1"/>
  <c r="Y238" i="1"/>
  <c r="Y262" i="1"/>
  <c r="BN279" i="1"/>
  <c r="BP279" i="1"/>
  <c r="Y280" i="1"/>
  <c r="Z292" i="1"/>
  <c r="Z307" i="1"/>
  <c r="BN305" i="1"/>
  <c r="Y332" i="1"/>
  <c r="BP310" i="1"/>
  <c r="BN311" i="1"/>
  <c r="BP314" i="1"/>
  <c r="BN315" i="1"/>
  <c r="BP318" i="1"/>
  <c r="BN319" i="1"/>
  <c r="BP322" i="1"/>
  <c r="BN323" i="1"/>
  <c r="BP326" i="1"/>
  <c r="BN327" i="1"/>
  <c r="BP330" i="1"/>
  <c r="Y331" i="1"/>
  <c r="X339" i="1"/>
  <c r="BP230" i="1"/>
  <c r="Y178" i="1"/>
  <c r="X342" i="1"/>
  <c r="Z54" i="1"/>
  <c r="Y80" i="1"/>
  <c r="BN84" i="1"/>
  <c r="Y98" i="1"/>
  <c r="Z124" i="1"/>
  <c r="Y136" i="1"/>
  <c r="Z177" i="1"/>
  <c r="Y190" i="1"/>
  <c r="Z215" i="1"/>
  <c r="BN232" i="1"/>
  <c r="BN255" i="1"/>
  <c r="BN304" i="1"/>
  <c r="Z331" i="1"/>
  <c r="Y34" i="1"/>
  <c r="Y71" i="1"/>
  <c r="BN70" i="1"/>
  <c r="Y115" i="1"/>
  <c r="Y131" i="1"/>
  <c r="BN129" i="1"/>
  <c r="BN212" i="1"/>
  <c r="X338" i="1"/>
  <c r="Z41" i="1"/>
  <c r="Z80" i="1"/>
  <c r="Z34" i="1"/>
  <c r="Z71" i="1"/>
  <c r="BN74" i="1"/>
  <c r="Y107" i="1"/>
  <c r="Z115" i="1"/>
  <c r="Z130" i="1"/>
  <c r="BN193" i="1"/>
  <c r="BP237" i="1"/>
  <c r="BP261" i="1"/>
  <c r="BN283" i="1"/>
  <c r="BN295" i="1"/>
  <c r="BN310" i="1"/>
  <c r="X340" i="1"/>
  <c r="Z107" i="1"/>
  <c r="Y143" i="1"/>
  <c r="Y182" i="1"/>
  <c r="Y209" i="1"/>
  <c r="BP212" i="1"/>
  <c r="Y225" i="1"/>
  <c r="F9" i="1"/>
  <c r="J9" i="1"/>
  <c r="F10" i="1"/>
  <c r="BN22" i="1"/>
  <c r="BP22" i="1"/>
  <c r="Y23" i="1"/>
  <c r="Y35" i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BN76" i="1"/>
  <c r="BN77" i="1"/>
  <c r="Y81" i="1"/>
  <c r="BN85" i="1"/>
  <c r="Y86" i="1"/>
  <c r="H9" i="1"/>
  <c r="BP84" i="1"/>
  <c r="Y92" i="1"/>
  <c r="BN96" i="1"/>
  <c r="Y97" i="1"/>
  <c r="BN102" i="1"/>
  <c r="BN103" i="1"/>
  <c r="BN105" i="1"/>
  <c r="Y108" i="1"/>
  <c r="BN112" i="1"/>
  <c r="Y116" i="1"/>
  <c r="BN120" i="1"/>
  <c r="BN122" i="1"/>
  <c r="Y125" i="1"/>
  <c r="Y130" i="1"/>
  <c r="BN134" i="1"/>
  <c r="BP134" i="1"/>
  <c r="Y137" i="1"/>
  <c r="BN141" i="1"/>
  <c r="Y142" i="1"/>
  <c r="Y148" i="1"/>
  <c r="Y153" i="1"/>
  <c r="Y158" i="1"/>
  <c r="BN162" i="1"/>
  <c r="BP162" i="1"/>
  <c r="Y163" i="1"/>
  <c r="Y170" i="1"/>
  <c r="BN173" i="1"/>
  <c r="BP173" i="1"/>
  <c r="BN174" i="1"/>
  <c r="BN176" i="1"/>
  <c r="Y177" i="1"/>
  <c r="BN180" i="1"/>
  <c r="BP180" i="1"/>
  <c r="Y183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BN90" i="1"/>
  <c r="BP90" i="1"/>
  <c r="BN95" i="1"/>
  <c r="BP95" i="1"/>
  <c r="BN101" i="1"/>
  <c r="BP101" i="1"/>
  <c r="BN104" i="1"/>
  <c r="BN106" i="1"/>
  <c r="BN111" i="1"/>
  <c r="BP111" i="1"/>
  <c r="BN113" i="1"/>
  <c r="BN114" i="1"/>
  <c r="BN119" i="1"/>
  <c r="BP119" i="1"/>
  <c r="BN121" i="1"/>
  <c r="BN123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8" i="1" l="1"/>
  <c r="Z343" i="1"/>
  <c r="X341" i="1"/>
  <c r="Y342" i="1"/>
  <c r="Y339" i="1"/>
  <c r="Y340" i="1"/>
  <c r="Y341" i="1" l="1"/>
  <c r="A351" i="1" s="1"/>
  <c r="B351" i="1"/>
  <c r="C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<sst xmlns="http://schemas.openxmlformats.org/spreadsheetml/2006/main" count="1704" uniqueCount="556">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</sst>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45726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0.45833333333333331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84</v>
      </c>
      <c r="Y29" s="353">
        <f t="shared" si="0"/>
        <v>84</v>
      </c>
      <c r="Z29" s="36">
        <f t="shared" si="1"/>
        <v>0.79044000000000003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161.43119999999999</v>
      </c>
      <c r="BN29" s="67">
        <f t="shared" si="3"/>
        <v>161.43119999999999</v>
      </c>
      <c r="BO29" s="67">
        <f t="shared" si="4"/>
        <v>0.6</v>
      </c>
      <c r="BP29" s="67">
        <f t="shared" si="5"/>
        <v>0.6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hidden="1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84</v>
      </c>
      <c r="Y34" s="354">
        <f>IFERROR(SUM(Y28:Y33),"0")</f>
        <v>84</v>
      </c>
      <c r="Z34" s="354">
        <f>IFERROR(IF(Z28="",0,Z28),"0")+IFERROR(IF(Z29="",0,Z29),"0")+IFERROR(IF(Z30="",0,Z30),"0")+IFERROR(IF(Z31="",0,Z31),"0")+IFERROR(IF(Z32="",0,Z32),"0")+IFERROR(IF(Z33="",0,Z33),"0")</f>
        <v>0.79044000000000003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126</v>
      </c>
      <c r="Y35" s="354">
        <f>IFERROR(SUMPRODUCT(Y28:Y33*H28:H33),"0")</f>
        <v>126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hidden="1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0</v>
      </c>
      <c r="Y38" s="35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t="27" hidden="1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hidden="1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hidden="1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0</v>
      </c>
      <c r="Y41" s="354">
        <f>IFERROR(SUM(Y38:Y40),"0")</f>
        <v>0</v>
      </c>
      <c r="Z41" s="354">
        <f>IFERROR(IF(Z38="",0,Z38),"0")+IFERROR(IF(Z39="",0,Z39),"0")+IFERROR(IF(Z40="",0,Z40),"0")</f>
        <v>0</v>
      </c>
      <c r="AA41" s="355"/>
      <c r="AB41" s="355"/>
      <c r="AC41" s="355"/>
    </row>
    <row r="42" spans="1:68" hidden="1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0</v>
      </c>
      <c r="Y42" s="354">
        <f>IFERROR(SUMPRODUCT(Y38:Y40*H38:H40),"0")</f>
        <v>0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72</v>
      </c>
      <c r="Y47" s="353">
        <f t="shared" si="6"/>
        <v>72</v>
      </c>
      <c r="Z47" s="36">
        <f t="shared" si="7"/>
        <v>1.1160000000000001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525.6</v>
      </c>
      <c r="BN47" s="67">
        <f t="shared" si="9"/>
        <v>525.6</v>
      </c>
      <c r="BO47" s="67">
        <f t="shared" si="10"/>
        <v>0.8571428571428571</v>
      </c>
      <c r="BP47" s="67">
        <f t="shared" si="11"/>
        <v>0.8571428571428571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24</v>
      </c>
      <c r="Y48" s="353">
        <f t="shared" si="6"/>
        <v>24</v>
      </c>
      <c r="Z48" s="36">
        <f t="shared" si="7"/>
        <v>0.372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161.2704</v>
      </c>
      <c r="BN48" s="67">
        <f t="shared" si="9"/>
        <v>161.2704</v>
      </c>
      <c r="BO48" s="67">
        <f t="shared" si="10"/>
        <v>0.2857142857142857</v>
      </c>
      <c r="BP48" s="67">
        <f t="shared" si="11"/>
        <v>0.2857142857142857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48</v>
      </c>
      <c r="Y50" s="353">
        <f t="shared" si="6"/>
        <v>48</v>
      </c>
      <c r="Z50" s="36">
        <f t="shared" si="7"/>
        <v>0.74399999999999999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349.72799999999995</v>
      </c>
      <c r="BN50" s="67">
        <f t="shared" si="9"/>
        <v>349.72799999999995</v>
      </c>
      <c r="BO50" s="67">
        <f t="shared" si="10"/>
        <v>0.5714285714285714</v>
      </c>
      <c r="BP50" s="67">
        <f t="shared" si="11"/>
        <v>0.5714285714285714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36</v>
      </c>
      <c r="Y53" s="353">
        <f t="shared" si="6"/>
        <v>36</v>
      </c>
      <c r="Z53" s="36">
        <f t="shared" si="7"/>
        <v>0.55800000000000005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262.8</v>
      </c>
      <c r="BN53" s="67">
        <f t="shared" si="9"/>
        <v>262.8</v>
      </c>
      <c r="BO53" s="67">
        <f t="shared" si="10"/>
        <v>0.42857142857142855</v>
      </c>
      <c r="BP53" s="67">
        <f t="shared" si="11"/>
        <v>0.42857142857142855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180</v>
      </c>
      <c r="Y54" s="354">
        <f>IFERROR(SUM(Y45:Y53),"0")</f>
        <v>180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2.79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1245.5999999999999</v>
      </c>
      <c r="Y55" s="354">
        <f>IFERROR(SUMPRODUCT(Y45:Y53*H45:H53),"0")</f>
        <v>1245.5999999999999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0</v>
      </c>
      <c r="Y85" s="353">
        <f>IFERROR(IF(X85="","",X85),"")</f>
        <v>0</v>
      </c>
      <c r="Z85" s="36">
        <f>IFERROR(IF(X85="","",X85*0.00866),"")</f>
        <v>0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0</v>
      </c>
      <c r="Y86" s="354">
        <f>IFERROR(SUM(Y84:Y85),"0")</f>
        <v>0</v>
      </c>
      <c r="Z86" s="354">
        <f>IFERROR(IF(Z84="",0,Z84),"0")+IFERROR(IF(Z85="",0,Z85),"0")</f>
        <v>0</v>
      </c>
      <c r="AA86" s="355"/>
      <c r="AB86" s="355"/>
      <c r="AC86" s="355"/>
    </row>
    <row r="87" spans="1:68" hidden="1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0</v>
      </c>
      <c r="Y87" s="354">
        <f>IFERROR(SUMPRODUCT(Y84:Y85*H84:H85),"0")</f>
        <v>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42</v>
      </c>
      <c r="Y90" s="353">
        <f>IFERROR(IF(X90="","",X90),"")</f>
        <v>42</v>
      </c>
      <c r="Z90" s="36">
        <f>IFERROR(IF(X90="","",X90*0.01788),"")</f>
        <v>0.75095999999999996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180.75120000000001</v>
      </c>
      <c r="BN90" s="67">
        <f>IFERROR(Y90*I90,"0")</f>
        <v>180.75120000000001</v>
      </c>
      <c r="BO90" s="67">
        <f>IFERROR(X90/J90,"0")</f>
        <v>0.6</v>
      </c>
      <c r="BP90" s="67">
        <f>IFERROR(Y90/J90,"0")</f>
        <v>0.6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42</v>
      </c>
      <c r="Y91" s="354">
        <f>IFERROR(SUM(Y90:Y90),"0")</f>
        <v>42</v>
      </c>
      <c r="Z91" s="354">
        <f>IFERROR(IF(Z90="",0,Z90),"0")</f>
        <v>0.75095999999999996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151.20000000000002</v>
      </c>
      <c r="Y92" s="354">
        <f>IFERROR(SUMPRODUCT(Y90:Y90*H90:H90),"0")</f>
        <v>151.20000000000002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56</v>
      </c>
      <c r="Y95" s="353">
        <f>IFERROR(IF(X95="","",X95),"")</f>
        <v>56</v>
      </c>
      <c r="Z95" s="36">
        <f>IFERROR(IF(X95="","",X95*0.01788),"")</f>
        <v>1.0012799999999999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241.00160000000002</v>
      </c>
      <c r="BN95" s="67">
        <f>IFERROR(Y95*I95,"0")</f>
        <v>241.00160000000002</v>
      </c>
      <c r="BO95" s="67">
        <f>IFERROR(X95/J95,"0")</f>
        <v>0.8</v>
      </c>
      <c r="BP95" s="67">
        <f>IFERROR(Y95/J95,"0")</f>
        <v>0.8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28</v>
      </c>
      <c r="Y96" s="353">
        <f>IFERROR(IF(X96="","",X96),"")</f>
        <v>28</v>
      </c>
      <c r="Z96" s="36">
        <f>IFERROR(IF(X96="","",X96*0.01788),"")</f>
        <v>0.50063999999999997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120.50080000000001</v>
      </c>
      <c r="BN96" s="67">
        <f>IFERROR(Y96*I96,"0")</f>
        <v>120.50080000000001</v>
      </c>
      <c r="BO96" s="67">
        <f>IFERROR(X96/J96,"0")</f>
        <v>0.4</v>
      </c>
      <c r="BP96" s="67">
        <f>IFERROR(Y96/J96,"0")</f>
        <v>0.4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84</v>
      </c>
      <c r="Y97" s="354">
        <f>IFERROR(SUM(Y95:Y96),"0")</f>
        <v>84</v>
      </c>
      <c r="Z97" s="354">
        <f>IFERROR(IF(Z95="",0,Z95),"0")+IFERROR(IF(Z96="",0,Z96),"0")</f>
        <v>1.5019199999999999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302.39999999999998</v>
      </c>
      <c r="Y98" s="354">
        <f>IFERROR(SUMPRODUCT(Y95:Y96*H95:H96),"0")</f>
        <v>302.39999999999998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hidden="1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0</v>
      </c>
      <c r="Y101" s="353">
        <f t="shared" ref="Y101:Y106" si="17">IFERROR(IF(X101="","",X101),"")</f>
        <v>0</v>
      </c>
      <c r="Z101" s="36">
        <f t="shared" ref="Z101:Z106" si="18">IFERROR(IF(X101="","",X101*0.01788),"")</f>
        <v>0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0</v>
      </c>
      <c r="BN101" s="67">
        <f t="shared" ref="BN101:BN106" si="20">IFERROR(Y101*I101,"0")</f>
        <v>0</v>
      </c>
      <c r="BO101" s="67">
        <f t="shared" ref="BO101:BO106" si="21">IFERROR(X101/J101,"0")</f>
        <v>0</v>
      </c>
      <c r="BP101" s="67">
        <f t="shared" ref="BP101:BP106" si="22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42</v>
      </c>
      <c r="Y102" s="353">
        <f t="shared" si="17"/>
        <v>42</v>
      </c>
      <c r="Z102" s="36">
        <f t="shared" si="18"/>
        <v>0.75095999999999996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180.75120000000001</v>
      </c>
      <c r="BN102" s="67">
        <f t="shared" si="20"/>
        <v>180.75120000000001</v>
      </c>
      <c r="BO102" s="67">
        <f t="shared" si="21"/>
        <v>0.6</v>
      </c>
      <c r="BP102" s="67">
        <f t="shared" si="22"/>
        <v>0.6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42</v>
      </c>
      <c r="Y104" s="353">
        <f t="shared" si="17"/>
        <v>42</v>
      </c>
      <c r="Z104" s="36">
        <f t="shared" si="18"/>
        <v>0.75095999999999996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180.75120000000001</v>
      </c>
      <c r="BN104" s="67">
        <f t="shared" si="20"/>
        <v>180.75120000000001</v>
      </c>
      <c r="BO104" s="67">
        <f t="shared" si="21"/>
        <v>0.6</v>
      </c>
      <c r="BP104" s="67">
        <f t="shared" si="22"/>
        <v>0.6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84</v>
      </c>
      <c r="Y107" s="354">
        <f>IFERROR(SUM(Y101:Y106),"0")</f>
        <v>84</v>
      </c>
      <c r="Z107" s="354">
        <f>IFERROR(IF(Z101="",0,Z101),"0")+IFERROR(IF(Z102="",0,Z102),"0")+IFERROR(IF(Z103="",0,Z103),"0")+IFERROR(IF(Z104="",0,Z104),"0")+IFERROR(IF(Z105="",0,Z105),"0")+IFERROR(IF(Z106="",0,Z106),"0")</f>
        <v>1.5019199999999999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302.40000000000003</v>
      </c>
      <c r="Y108" s="354">
        <f>IFERROR(SUMPRODUCT(Y101:Y106*H101:H106),"0")</f>
        <v>302.40000000000003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24</v>
      </c>
      <c r="Y113" s="353">
        <f>IFERROR(IF(X113="","",X113),"")</f>
        <v>24</v>
      </c>
      <c r="Z113" s="36">
        <f>IFERROR(IF(X113="","",X113*0.0155),"")</f>
        <v>0.372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83.135999999999996</v>
      </c>
      <c r="BN113" s="67">
        <f>IFERROR(Y113*I113,"0")</f>
        <v>83.135999999999996</v>
      </c>
      <c r="BO113" s="67">
        <f>IFERROR(X113/J113,"0")</f>
        <v>0.2857142857142857</v>
      </c>
      <c r="BP113" s="67">
        <f>IFERROR(Y113/J113,"0")</f>
        <v>0.2857142857142857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24</v>
      </c>
      <c r="Y115" s="354">
        <f>IFERROR(SUM(Y111:Y114),"0")</f>
        <v>24</v>
      </c>
      <c r="Z115" s="354">
        <f>IFERROR(IF(Z111="",0,Z111),"0")+IFERROR(IF(Z112="",0,Z112),"0")+IFERROR(IF(Z113="",0,Z113),"0")+IFERROR(IF(Z114="",0,Z114),"0")</f>
        <v>0.372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73.92</v>
      </c>
      <c r="Y116" s="354">
        <f>IFERROR(SUMPRODUCT(Y111:Y114*H111:H114),"0")</f>
        <v>73.92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24</v>
      </c>
      <c r="Y119" s="353">
        <f>IFERROR(IF(X119="","",X119),"")</f>
        <v>24</v>
      </c>
      <c r="Z119" s="36">
        <f>IFERROR(IF(X119="","",X119*0.0155),"")</f>
        <v>0.372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161.2704</v>
      </c>
      <c r="BN119" s="67">
        <f>IFERROR(Y119*I119,"0")</f>
        <v>161.2704</v>
      </c>
      <c r="BO119" s="67">
        <f>IFERROR(X119/J119,"0")</f>
        <v>0.2857142857142857</v>
      </c>
      <c r="BP119" s="67">
        <f>IFERROR(Y119/J119,"0")</f>
        <v>0.2857142857142857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60</v>
      </c>
      <c r="Y121" s="353">
        <f>IFERROR(IF(X121="","",X121),"")</f>
        <v>60</v>
      </c>
      <c r="Z121" s="36">
        <f>IFERROR(IF(X121="","",X121*0.0155),"")</f>
        <v>0.92999999999999994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438</v>
      </c>
      <c r="BN121" s="67">
        <f>IFERROR(Y121*I121,"0")</f>
        <v>438</v>
      </c>
      <c r="BO121" s="67">
        <f>IFERROR(X121/J121,"0")</f>
        <v>0.7142857142857143</v>
      </c>
      <c r="BP121" s="67">
        <f>IFERROR(Y121/J121,"0")</f>
        <v>0.7142857142857143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24</v>
      </c>
      <c r="Y122" s="353">
        <f>IFERROR(IF(X122="","",X122),"")</f>
        <v>24</v>
      </c>
      <c r="Z122" s="36">
        <f>IFERROR(IF(X122="","",X122*0.0155),"")</f>
        <v>0.372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161.2704</v>
      </c>
      <c r="BN122" s="67">
        <f>IFERROR(Y122*I122,"0")</f>
        <v>161.2704</v>
      </c>
      <c r="BO122" s="67">
        <f>IFERROR(X122/J122,"0")</f>
        <v>0.2857142857142857</v>
      </c>
      <c r="BP122" s="67">
        <f>IFERROR(Y122/J122,"0")</f>
        <v>0.2857142857142857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36</v>
      </c>
      <c r="Y123" s="353">
        <f>IFERROR(IF(X123="","",X123),"")</f>
        <v>36</v>
      </c>
      <c r="Z123" s="36">
        <f>IFERROR(IF(X123="","",X123*0.0155),"")</f>
        <v>0.55800000000000005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262.8</v>
      </c>
      <c r="BN123" s="67">
        <f>IFERROR(Y123*I123,"0")</f>
        <v>262.8</v>
      </c>
      <c r="BO123" s="67">
        <f>IFERROR(X123/J123,"0")</f>
        <v>0.42857142857142855</v>
      </c>
      <c r="BP123" s="67">
        <f>IFERROR(Y123/J123,"0")</f>
        <v>0.42857142857142855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144</v>
      </c>
      <c r="Y124" s="354">
        <f>IFERROR(SUM(Y119:Y123),"0")</f>
        <v>144</v>
      </c>
      <c r="Z124" s="354">
        <f>IFERROR(IF(Z119="",0,Z119),"0")+IFERROR(IF(Z120="",0,Z120),"0")+IFERROR(IF(Z121="",0,Z121),"0")+IFERROR(IF(Z122="",0,Z122),"0")+IFERROR(IF(Z123="",0,Z123),"0")</f>
        <v>2.2320000000000002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979.2</v>
      </c>
      <c r="Y125" s="354">
        <f>IFERROR(SUMPRODUCT(Y119:Y123*H119:H123),"0")</f>
        <v>979.2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112</v>
      </c>
      <c r="Y128" s="353">
        <f>IFERROR(IF(X128="","",X128),"")</f>
        <v>112</v>
      </c>
      <c r="Z128" s="36">
        <f>IFERROR(IF(X128="","",X128*0.01788),"")</f>
        <v>2.0025599999999999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414.80319999999995</v>
      </c>
      <c r="BN128" s="67">
        <f>IFERROR(Y128*I128,"0")</f>
        <v>414.80319999999995</v>
      </c>
      <c r="BO128" s="67">
        <f>IFERROR(X128/J128,"0")</f>
        <v>1.6</v>
      </c>
      <c r="BP128" s="67">
        <f>IFERROR(Y128/J128,"0")</f>
        <v>1.6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42</v>
      </c>
      <c r="Y129" s="353">
        <f>IFERROR(IF(X129="","",X129),"")</f>
        <v>42</v>
      </c>
      <c r="Z129" s="36">
        <f>IFERROR(IF(X129="","",X129*0.01788),"")</f>
        <v>0.75095999999999996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155.55119999999999</v>
      </c>
      <c r="BN129" s="67">
        <f>IFERROR(Y129*I129,"0")</f>
        <v>155.55119999999999</v>
      </c>
      <c r="BO129" s="67">
        <f>IFERROR(X129/J129,"0")</f>
        <v>0.6</v>
      </c>
      <c r="BP129" s="67">
        <f>IFERROR(Y129/J129,"0")</f>
        <v>0.6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154</v>
      </c>
      <c r="Y130" s="354">
        <f>IFERROR(SUM(Y128:Y129),"0")</f>
        <v>154</v>
      </c>
      <c r="Z130" s="354">
        <f>IFERROR(IF(Z128="",0,Z128),"0")+IFERROR(IF(Z129="",0,Z129),"0")</f>
        <v>2.75352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462</v>
      </c>
      <c r="Y131" s="354">
        <f>IFERROR(SUMPRODUCT(Y128:Y129*H128:H129),"0")</f>
        <v>462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hidden="1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42</v>
      </c>
      <c r="Y135" s="35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155.55119999999999</v>
      </c>
      <c r="BN135" s="67">
        <f>IFERROR(Y135*I135,"0")</f>
        <v>155.55119999999999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42</v>
      </c>
      <c r="Y136" s="354">
        <f>IFERROR(SUM(Y134:Y135),"0")</f>
        <v>42</v>
      </c>
      <c r="Z136" s="354">
        <f>IFERROR(IF(Z134="",0,Z134),"0")+IFERROR(IF(Z135="",0,Z135),"0")</f>
        <v>0.75095999999999996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126</v>
      </c>
      <c r="Y137" s="354">
        <f>IFERROR(SUMPRODUCT(Y134:Y135*H134:H135),"0")</f>
        <v>126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14</v>
      </c>
      <c r="Y140" s="353">
        <f>IFERROR(IF(X140="","",X140),"")</f>
        <v>14</v>
      </c>
      <c r="Z140" s="36">
        <f>IFERROR(IF(X140="","",X140*0.01788),"")</f>
        <v>0.25031999999999999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45.919999999999995</v>
      </c>
      <c r="BN140" s="67">
        <f>IFERROR(Y140*I140,"0")</f>
        <v>45.919999999999995</v>
      </c>
      <c r="BO140" s="67">
        <f>IFERROR(X140/J140,"0")</f>
        <v>0.2</v>
      </c>
      <c r="BP140" s="67">
        <f>IFERROR(Y140/J140,"0")</f>
        <v>0.2</v>
      </c>
    </row>
    <row r="141" spans="1:68" ht="27" hidden="1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14</v>
      </c>
      <c r="Y142" s="354">
        <f>IFERROR(SUM(Y140:Y141),"0")</f>
        <v>14</v>
      </c>
      <c r="Z142" s="354">
        <f>IFERROR(IF(Z140="",0,Z140),"0")+IFERROR(IF(Z141="",0,Z141),"0")</f>
        <v>0.25031999999999999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42</v>
      </c>
      <c r="Y143" s="354">
        <f>IFERROR(SUMPRODUCT(Y140:Y141*H140:H141),"0")</f>
        <v>42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hidden="1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hidden="1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48</v>
      </c>
      <c r="Y175" s="353">
        <f>IFERROR(IF(X175="","",X175),"")</f>
        <v>48</v>
      </c>
      <c r="Z175" s="36">
        <f>IFERROR(IF(X175="","",X175*0.00866),"")</f>
        <v>0.41567999999999994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250.23359999999997</v>
      </c>
      <c r="BN175" s="67">
        <f>IFERROR(Y175*I175,"0")</f>
        <v>250.23359999999997</v>
      </c>
      <c r="BO175" s="67">
        <f>IFERROR(X175/J175,"0")</f>
        <v>0.33333333333333331</v>
      </c>
      <c r="BP175" s="67">
        <f>IFERROR(Y175/J175,"0")</f>
        <v>0.33333333333333331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48</v>
      </c>
      <c r="Y177" s="354">
        <f>IFERROR(SUM(Y173:Y176),"0")</f>
        <v>48</v>
      </c>
      <c r="Z177" s="354">
        <f>IFERROR(IF(Z173="",0,Z173),"0")+IFERROR(IF(Z174="",0,Z174),"0")+IFERROR(IF(Z175="",0,Z175),"0")+IFERROR(IF(Z176="",0,Z176),"0")</f>
        <v>0.41567999999999994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240</v>
      </c>
      <c r="Y178" s="354">
        <f>IFERROR(SUMPRODUCT(Y173:Y176*H173:H176),"0")</f>
        <v>240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56</v>
      </c>
      <c r="Y187" s="353">
        <f>IFERROR(IF(X187="","",X187),"")</f>
        <v>56</v>
      </c>
      <c r="Z187" s="36">
        <f>IFERROR(IF(X187="","",X187*0.01788),"")</f>
        <v>1.0012799999999999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189.72800000000001</v>
      </c>
      <c r="BN187" s="67">
        <f>IFERROR(Y187*I187,"0")</f>
        <v>189.72800000000001</v>
      </c>
      <c r="BO187" s="67">
        <f>IFERROR(X187/J187,"0")</f>
        <v>0.8</v>
      </c>
      <c r="BP187" s="67">
        <f>IFERROR(Y187/J187,"0")</f>
        <v>0.8</v>
      </c>
    </row>
    <row r="188" spans="1:68" ht="27" hidden="1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56</v>
      </c>
      <c r="Y189" s="353">
        <f>IFERROR(IF(X189="","",X189),"")</f>
        <v>56</v>
      </c>
      <c r="Z189" s="36">
        <f>IFERROR(IF(X189="","",X189*0.01788),"")</f>
        <v>1.0012799999999999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209.21600000000001</v>
      </c>
      <c r="BN189" s="67">
        <f>IFERROR(Y189*I189,"0")</f>
        <v>209.21600000000001</v>
      </c>
      <c r="BO189" s="67">
        <f>IFERROR(X189/J189,"0")</f>
        <v>0.8</v>
      </c>
      <c r="BP189" s="67">
        <f>IFERROR(Y189/J189,"0")</f>
        <v>0.8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112</v>
      </c>
      <c r="Y190" s="354">
        <f>IFERROR(SUM(Y187:Y189),"0")</f>
        <v>112</v>
      </c>
      <c r="Z190" s="354">
        <f>IFERROR(IF(Z187="",0,Z187),"0")+IFERROR(IF(Z188="",0,Z188),"0")+IFERROR(IF(Z189="",0,Z189),"0")</f>
        <v>2.0025599999999999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336</v>
      </c>
      <c r="Y191" s="354">
        <f>IFERROR(SUMPRODUCT(Y187:Y189*H187:H189),"0")</f>
        <v>336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72</v>
      </c>
      <c r="Y212" s="353">
        <f>IFERROR(IF(X212="","",X212),"")</f>
        <v>72</v>
      </c>
      <c r="Z212" s="36">
        <f>IFERROR(IF(X212="","",X212*0.0155),"")</f>
        <v>1.1160000000000001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422.64</v>
      </c>
      <c r="BN212" s="67">
        <f>IFERROR(Y212*I212,"0")</f>
        <v>422.64</v>
      </c>
      <c r="BO212" s="67">
        <f>IFERROR(X212/J212,"0")</f>
        <v>0.8571428571428571</v>
      </c>
      <c r="BP212" s="67">
        <f>IFERROR(Y212/J212,"0")</f>
        <v>0.8571428571428571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72</v>
      </c>
      <c r="Y215" s="354">
        <f>IFERROR(SUM(Y212:Y214),"0")</f>
        <v>72</v>
      </c>
      <c r="Z215" s="354">
        <f>IFERROR(IF(Z212="",0,Z212),"0")+IFERROR(IF(Z213="",0,Z213),"0")+IFERROR(IF(Z214="",0,Z214),"0")</f>
        <v>1.1160000000000001</v>
      </c>
      <c r="AA215" s="355"/>
      <c r="AB215" s="355"/>
      <c r="AC215" s="355"/>
    </row>
    <row r="216" spans="1:68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403.2</v>
      </c>
      <c r="Y216" s="354">
        <f>IFERROR(SUMPRODUCT(Y212:Y214*H212:H214),"0")</f>
        <v>403.2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12</v>
      </c>
      <c r="Y222" s="353">
        <f t="shared" si="23"/>
        <v>12</v>
      </c>
      <c r="Z222" s="36">
        <f t="shared" si="24"/>
        <v>0.186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70.44</v>
      </c>
      <c r="BN222" s="67">
        <f t="shared" si="26"/>
        <v>70.44</v>
      </c>
      <c r="BO222" s="67">
        <f t="shared" si="27"/>
        <v>0.14285714285714285</v>
      </c>
      <c r="BP222" s="67">
        <f t="shared" si="28"/>
        <v>0.14285714285714285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12</v>
      </c>
      <c r="Y225" s="354">
        <f>IFERROR(SUM(Y219:Y224),"0")</f>
        <v>12</v>
      </c>
      <c r="Z225" s="354">
        <f>IFERROR(IF(Z219="",0,Z219),"0")+IFERROR(IF(Z220="",0,Z220),"0")+IFERROR(IF(Z221="",0,Z221),"0")+IFERROR(IF(Z222="",0,Z222),"0")+IFERROR(IF(Z223="",0,Z223),"0")+IFERROR(IF(Z224="",0,Z224),"0")</f>
        <v>0.186</v>
      </c>
      <c r="AA225" s="355"/>
      <c r="AB225" s="355"/>
      <c r="AC225" s="355"/>
    </row>
    <row r="226" spans="1:68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67.199999999999989</v>
      </c>
      <c r="Y226" s="354">
        <f>IFERROR(SUMPRODUCT(Y219:Y224*H219:H224),"0")</f>
        <v>67.199999999999989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12</v>
      </c>
      <c r="Y230" s="353">
        <f>IFERROR(IF(X230="","",X230),"")</f>
        <v>12</v>
      </c>
      <c r="Z230" s="36">
        <f>IFERROR(IF(X230="","",X230*0.0155),"")</f>
        <v>0.186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89.64</v>
      </c>
      <c r="BN230" s="67">
        <f>IFERROR(Y230*I230,"0")</f>
        <v>89.64</v>
      </c>
      <c r="BO230" s="67">
        <f>IFERROR(X230/J230,"0")</f>
        <v>0.14285714285714285</v>
      </c>
      <c r="BP230" s="67">
        <f>IFERROR(Y230/J230,"0")</f>
        <v>0.14285714285714285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36</v>
      </c>
      <c r="Y232" s="353">
        <f>IFERROR(IF(X232="","",X232),"")</f>
        <v>36</v>
      </c>
      <c r="Z232" s="36">
        <f>IFERROR(IF(X232="","",X232*0.0155),"")</f>
        <v>0.55800000000000005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268.92</v>
      </c>
      <c r="BN232" s="67">
        <f>IFERROR(Y232*I232,"0")</f>
        <v>268.92</v>
      </c>
      <c r="BO232" s="67">
        <f>IFERROR(X232/J232,"0")</f>
        <v>0.42857142857142855</v>
      </c>
      <c r="BP232" s="67">
        <f>IFERROR(Y232/J232,"0")</f>
        <v>0.42857142857142855</v>
      </c>
    </row>
    <row r="233" spans="1:68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48</v>
      </c>
      <c r="Y233" s="354">
        <f>IFERROR(SUM(Y229:Y232),"0")</f>
        <v>48</v>
      </c>
      <c r="Z233" s="354">
        <f>IFERROR(IF(Z229="",0,Z229),"0")+IFERROR(IF(Z230="",0,Z230),"0")+IFERROR(IF(Z231="",0,Z231),"0")+IFERROR(IF(Z232="",0,Z232),"0")</f>
        <v>0.74399999999999999</v>
      </c>
      <c r="AA233" s="355"/>
      <c r="AB233" s="355"/>
      <c r="AC233" s="355"/>
    </row>
    <row r="234" spans="1:68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345.6</v>
      </c>
      <c r="Y234" s="354">
        <f>IFERROR(SUMPRODUCT(Y229:Y232*H229:H232),"0")</f>
        <v>345.6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96</v>
      </c>
      <c r="Y267" s="353">
        <f>IFERROR(IF(X267="","",X267),"")</f>
        <v>96</v>
      </c>
      <c r="Z267" s="36">
        <f>IFERROR(IF(X267="","",X267*0.0155),"")</f>
        <v>1.488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505.15199999999993</v>
      </c>
      <c r="BN267" s="67">
        <f>IFERROR(Y267*I267,"0")</f>
        <v>505.15199999999993</v>
      </c>
      <c r="BO267" s="67">
        <f>IFERROR(X267/J267,"0")</f>
        <v>1.1428571428571428</v>
      </c>
      <c r="BP267" s="67">
        <f>IFERROR(Y267/J267,"0")</f>
        <v>1.1428571428571428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96</v>
      </c>
      <c r="Y269" s="354">
        <f>IFERROR(SUM(Y267:Y268),"0")</f>
        <v>96</v>
      </c>
      <c r="Z269" s="354">
        <f>IFERROR(IF(Z267="",0,Z267),"0")+IFERROR(IF(Z268="",0,Z268),"0")</f>
        <v>1.488</v>
      </c>
      <c r="AA269" s="355"/>
      <c r="AB269" s="355"/>
      <c r="AC269" s="355"/>
    </row>
    <row r="270" spans="1:68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480</v>
      </c>
      <c r="Y270" s="354">
        <f>IFERROR(SUMPRODUCT(Y267:Y268*H267:H268),"0")</f>
        <v>480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36</v>
      </c>
      <c r="Y295" s="353">
        <f>IFERROR(IF(X295="","",X295),"")</f>
        <v>36</v>
      </c>
      <c r="Z295" s="36">
        <f>IFERROR(IF(X295="","",X295*0.00502),"")</f>
        <v>0.18071999999999999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68.94</v>
      </c>
      <c r="BN295" s="67">
        <f>IFERROR(Y295*I295,"0")</f>
        <v>68.94</v>
      </c>
      <c r="BO295" s="67">
        <f>IFERROR(X295/J295,"0")</f>
        <v>0.15384615384615385</v>
      </c>
      <c r="BP295" s="67">
        <f>IFERROR(Y295/J295,"0")</f>
        <v>0.15384615384615385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36</v>
      </c>
      <c r="Y296" s="354">
        <f>IFERROR(SUM(Y295:Y295),"0")</f>
        <v>36</v>
      </c>
      <c r="Z296" s="354">
        <f>IFERROR(IF(Z295="",0,Z295),"0")</f>
        <v>0.18071999999999999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64.8</v>
      </c>
      <c r="Y297" s="354">
        <f>IFERROR(SUMPRODUCT(Y295:Y295*H295:H295),"0")</f>
        <v>64.8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hidden="1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0</v>
      </c>
      <c r="Y299" s="353">
        <f>IFERROR(IF(X299="","",X299),"")</f>
        <v>0</v>
      </c>
      <c r="Z299" s="36">
        <f>IFERROR(IF(X299="","",X299*0.0155),"")</f>
        <v>0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hidden="1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0</v>
      </c>
      <c r="Y301" s="354">
        <f>IFERROR(SUM(Y299:Y300),"0")</f>
        <v>0</v>
      </c>
      <c r="Z301" s="354">
        <f>IFERROR(IF(Z299="",0,Z299),"0")+IFERROR(IF(Z300="",0,Z300),"0")</f>
        <v>0</v>
      </c>
      <c r="AA301" s="355"/>
      <c r="AB301" s="355"/>
      <c r="AC301" s="355"/>
    </row>
    <row r="302" spans="1:68" hidden="1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0</v>
      </c>
      <c r="Y302" s="354">
        <f>IFERROR(SUMPRODUCT(Y299:Y300*H299:H300),"0")</f>
        <v>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28</v>
      </c>
      <c r="Y304" s="353">
        <f>IFERROR(IF(X304="","",X304),"")</f>
        <v>28</v>
      </c>
      <c r="Z304" s="36">
        <f>IFERROR(IF(X304="","",X304*0.00936),"")</f>
        <v>0.26207999999999998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80.936800000000005</v>
      </c>
      <c r="BN304" s="67">
        <f>IFERROR(Y304*I304,"0")</f>
        <v>80.936800000000005</v>
      </c>
      <c r="BO304" s="67">
        <f>IFERROR(X304/J304,"0")</f>
        <v>0.22222222222222221</v>
      </c>
      <c r="BP304" s="67">
        <f>IFERROR(Y304/J304,"0")</f>
        <v>0.22222222222222221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84</v>
      </c>
      <c r="Y305" s="353">
        <f>IFERROR(IF(X305="","",X305),"")</f>
        <v>84</v>
      </c>
      <c r="Z305" s="36">
        <f>IFERROR(IF(X305="","",X305*0.0155),"")</f>
        <v>1.302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439.74</v>
      </c>
      <c r="BN305" s="67">
        <f>IFERROR(Y305*I305,"0")</f>
        <v>439.74</v>
      </c>
      <c r="BO305" s="67">
        <f>IFERROR(X305/J305,"0")</f>
        <v>1</v>
      </c>
      <c r="BP305" s="67">
        <f>IFERROR(Y305/J305,"0")</f>
        <v>1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112</v>
      </c>
      <c r="Y307" s="354">
        <f>IFERROR(SUM(Y304:Y306),"0")</f>
        <v>112</v>
      </c>
      <c r="Z307" s="354">
        <f>IFERROR(IF(Z304="",0,Z304),"0")+IFERROR(IF(Z305="",0,Z305),"0")+IFERROR(IF(Z306="",0,Z306),"0")</f>
        <v>1.5640800000000001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495.6</v>
      </c>
      <c r="Y308" s="354">
        <f>IFERROR(SUMPRODUCT(Y304:Y306*H304:H306),"0")</f>
        <v>495.6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hidden="1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hidden="1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0</v>
      </c>
      <c r="Y312" s="353">
        <f t="shared" si="29"/>
        <v>0</v>
      </c>
      <c r="Z312" s="36">
        <f>IFERROR(IF(X312="","",X312*0.0155),"")</f>
        <v>0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0</v>
      </c>
      <c r="BN312" s="67">
        <f t="shared" si="31"/>
        <v>0</v>
      </c>
      <c r="BO312" s="67">
        <f t="shared" si="32"/>
        <v>0</v>
      </c>
      <c r="BP312" s="67">
        <f t="shared" si="33"/>
        <v>0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hidden="1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0</v>
      </c>
      <c r="Y331" s="354">
        <f>IFERROR(SUM(Y310:Y330),"0")</f>
        <v>0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355"/>
      <c r="AB331" s="355"/>
      <c r="AC331" s="355"/>
    </row>
    <row r="332" spans="1:68" hidden="1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0</v>
      </c>
      <c r="Y332" s="354">
        <f>IFERROR(SUMPRODUCT(Y310:Y330*H310:H330),"0")</f>
        <v>0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6243.1200000000008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6243.1200000000008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6838.4744000000001</v>
      </c>
      <c r="Y339" s="354">
        <f>IFERROR(SUM(BN22:BN335),"0")</f>
        <v>6838.4744000000001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17</v>
      </c>
      <c r="Y340" s="38">
        <f>ROUNDUP(SUM(BP22:BP335),0)</f>
        <v>17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7263.4744000000001</v>
      </c>
      <c r="Y341" s="354">
        <f>GrossWeightTotalR+PalletQtyTotalR*25</f>
        <v>7263.4744000000001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1388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1388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21.391080000000002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126</v>
      </c>
      <c r="D348" s="46">
        <f>IFERROR(X38*H38,"0")+IFERROR(X39*H39,"0")+IFERROR(X40*H40,"0")</f>
        <v>0</v>
      </c>
      <c r="E348" s="46">
        <f>IFERROR(X45*H45,"0")+IFERROR(X46*H46,"0")+IFERROR(X47*H47,"0")+IFERROR(X48*H48,"0")+IFERROR(X49*H49,"0")+IFERROR(X50*H50,"0")+IFERROR(X51*H51,"0")+IFERROR(X52*H52,"0")+IFERROR(X53*H53,"0")</f>
        <v>1245.5999999999999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0</v>
      </c>
      <c r="H348" s="46">
        <f>IFERROR(X90*H90,"0")</f>
        <v>151.20000000000002</v>
      </c>
      <c r="I348" s="46">
        <f>IFERROR(X95*H95,"0")+IFERROR(X96*H96,"0")</f>
        <v>302.39999999999998</v>
      </c>
      <c r="J348" s="46">
        <f>IFERROR(X101*H101,"0")+IFERROR(X102*H102,"0")+IFERROR(X103*H103,"0")+IFERROR(X104*H104,"0")+IFERROR(X105*H105,"0")+IFERROR(X106*H106,"0")</f>
        <v>302.40000000000003</v>
      </c>
      <c r="K348" s="46">
        <f>IFERROR(X111*H111,"0")+IFERROR(X112*H112,"0")+IFERROR(X113*H113,"0")+IFERROR(X114*H114,"0")</f>
        <v>73.92</v>
      </c>
      <c r="L348" s="46">
        <f>IFERROR(X119*H119,"0")+IFERROR(X120*H120,"0")+IFERROR(X121*H121,"0")+IFERROR(X122*H122,"0")+IFERROR(X123*H123,"0")</f>
        <v>979.2</v>
      </c>
      <c r="M348" s="46">
        <f>IFERROR(X128*H128,"0")+IFERROR(X129*H129,"0")</f>
        <v>462</v>
      </c>
      <c r="N348" s="345"/>
      <c r="O348" s="46">
        <f>IFERROR(X134*H134,"0")+IFERROR(X135*H135,"0")</f>
        <v>126</v>
      </c>
      <c r="P348" s="46">
        <f>IFERROR(X140*H140,"0")+IFERROR(X141*H141,"0")</f>
        <v>42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240</v>
      </c>
      <c r="W348" s="46">
        <f>IFERROR(X187*H187,"0")+IFERROR(X188*H188,"0")+IFERROR(X189*H189,"0")+IFERROR(X193*H193,"0")</f>
        <v>336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403.2</v>
      </c>
      <c r="AA348" s="46">
        <f>IFERROR(X219*H219,"0")+IFERROR(X220*H220,"0")+IFERROR(X221*H221,"0")+IFERROR(X222*H222,"0")+IFERROR(X223*H223,"0")+IFERROR(X224*H224,"0")</f>
        <v>67.199999999999989</v>
      </c>
      <c r="AB348" s="46">
        <f>IFERROR(X229*H229,"0")+IFERROR(X230*H230,"0")+IFERROR(X231*H231,"0")+IFERROR(X232*H232,"0")</f>
        <v>345.6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480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560.4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3760.7999999999993</v>
      </c>
      <c r="B351" s="60">
        <f>SUMPRODUCT(--(BB:BB="ПГП"),--(W:W="кор"),H:H,Y:Y)+SUMPRODUCT(--(BB:BB="ПГП"),--(W:W="кг"),Y:Y)</f>
        <v>2482.3200000000002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45,60"/>
        <filter val="1 388,00"/>
        <filter val="112,00"/>
        <filter val="12,00"/>
        <filter val="126,00"/>
        <filter val="14,00"/>
        <filter val="144,00"/>
        <filter val="151,20"/>
        <filter val="154,00"/>
        <filter val="17"/>
        <filter val="180,00"/>
        <filter val="24,00"/>
        <filter val="240,00"/>
        <filter val="28,00"/>
        <filter val="302,40"/>
        <filter val="336,00"/>
        <filter val="345,60"/>
        <filter val="36,00"/>
        <filter val="403,20"/>
        <filter val="42,00"/>
        <filter val="462,00"/>
        <filter val="48,00"/>
        <filter val="480,00"/>
        <filter val="495,60"/>
        <filter val="56,00"/>
        <filter val="6 243,12"/>
        <filter val="6 838,47"/>
        <filter val="60,00"/>
        <filter val="64,80"/>
        <filter val="67,20"/>
        <filter val="7 263,47"/>
        <filter val="72,00"/>
        <filter val="73,92"/>
        <filter val="84,00"/>
        <filter val="96,00"/>
        <filter val="979,2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2025-03-07T11:55:44Z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