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17F360-6288-403D-BA4A-B30EB438E39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Z638" i="1" s="1"/>
  <c r="X636" i="1"/>
  <c r="X635" i="1"/>
  <c r="BO634" i="1"/>
  <c r="BM634" i="1"/>
  <c r="Y634" i="1"/>
  <c r="Y635" i="1" s="1"/>
  <c r="X632" i="1"/>
  <c r="X631" i="1"/>
  <c r="BO630" i="1"/>
  <c r="BM630" i="1"/>
  <c r="Y630" i="1"/>
  <c r="X628" i="1"/>
  <c r="X627" i="1"/>
  <c r="BO626" i="1"/>
  <c r="BM626" i="1"/>
  <c r="Y626" i="1"/>
  <c r="BP626" i="1" s="1"/>
  <c r="BO625" i="1"/>
  <c r="BM625" i="1"/>
  <c r="Y625" i="1"/>
  <c r="X622" i="1"/>
  <c r="X621" i="1"/>
  <c r="BP620" i="1"/>
  <c r="BO620" i="1"/>
  <c r="BM620" i="1"/>
  <c r="Y620" i="1"/>
  <c r="BN620" i="1" s="1"/>
  <c r="BO619" i="1"/>
  <c r="BM619" i="1"/>
  <c r="Y619" i="1"/>
  <c r="Z619" i="1" s="1"/>
  <c r="BO618" i="1"/>
  <c r="BN618" i="1"/>
  <c r="BM618" i="1"/>
  <c r="Z618" i="1"/>
  <c r="Y618" i="1"/>
  <c r="BP618" i="1" s="1"/>
  <c r="BO617" i="1"/>
  <c r="BM617" i="1"/>
  <c r="Z617" i="1"/>
  <c r="Y617" i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Y614" i="1" s="1"/>
  <c r="X607" i="1"/>
  <c r="X606" i="1"/>
  <c r="BO605" i="1"/>
  <c r="BN605" i="1"/>
  <c r="BM605" i="1"/>
  <c r="Z605" i="1"/>
  <c r="Y605" i="1"/>
  <c r="BP605" i="1" s="1"/>
  <c r="BO604" i="1"/>
  <c r="BM604" i="1"/>
  <c r="Z604" i="1"/>
  <c r="Y604" i="1"/>
  <c r="BP604" i="1" s="1"/>
  <c r="BP603" i="1"/>
  <c r="BO603" i="1"/>
  <c r="BM603" i="1"/>
  <c r="Y603" i="1"/>
  <c r="BN603" i="1" s="1"/>
  <c r="BO602" i="1"/>
  <c r="BM602" i="1"/>
  <c r="Y602" i="1"/>
  <c r="Z602" i="1" s="1"/>
  <c r="BO601" i="1"/>
  <c r="BN601" i="1"/>
  <c r="BM601" i="1"/>
  <c r="Z601" i="1"/>
  <c r="Y601" i="1"/>
  <c r="BP601" i="1" s="1"/>
  <c r="BO600" i="1"/>
  <c r="BM600" i="1"/>
  <c r="Z600" i="1"/>
  <c r="Y600" i="1"/>
  <c r="BP600" i="1" s="1"/>
  <c r="BP599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O586" i="1"/>
  <c r="BM586" i="1"/>
  <c r="Y586" i="1"/>
  <c r="BP586" i="1" s="1"/>
  <c r="BO585" i="1"/>
  <c r="BM585" i="1"/>
  <c r="Y585" i="1"/>
  <c r="BP585" i="1" s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O582" i="1"/>
  <c r="BM582" i="1"/>
  <c r="Y582" i="1"/>
  <c r="Y590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P558" i="1"/>
  <c r="BP557" i="1"/>
  <c r="BO557" i="1"/>
  <c r="BM557" i="1"/>
  <c r="Y557" i="1"/>
  <c r="BN557" i="1" s="1"/>
  <c r="BO556" i="1"/>
  <c r="BM556" i="1"/>
  <c r="Y556" i="1"/>
  <c r="Z556" i="1" s="1"/>
  <c r="P556" i="1"/>
  <c r="BO555" i="1"/>
  <c r="BM555" i="1"/>
  <c r="Y555" i="1"/>
  <c r="BO554" i="1"/>
  <c r="BM554" i="1"/>
  <c r="Y554" i="1"/>
  <c r="P554" i="1"/>
  <c r="BO553" i="1"/>
  <c r="BN553" i="1"/>
  <c r="BM553" i="1"/>
  <c r="Z553" i="1"/>
  <c r="Y553" i="1"/>
  <c r="BP553" i="1" s="1"/>
  <c r="BO552" i="1"/>
  <c r="BM552" i="1"/>
  <c r="Z552" i="1"/>
  <c r="Y552" i="1"/>
  <c r="BP552" i="1" s="1"/>
  <c r="BP551" i="1"/>
  <c r="BO551" i="1"/>
  <c r="BM551" i="1"/>
  <c r="Y551" i="1"/>
  <c r="BN551" i="1" s="1"/>
  <c r="BO550" i="1"/>
  <c r="BM550" i="1"/>
  <c r="Y550" i="1"/>
  <c r="Z550" i="1" s="1"/>
  <c r="BO549" i="1"/>
  <c r="BN549" i="1"/>
  <c r="BM549" i="1"/>
  <c r="Z549" i="1"/>
  <c r="Y549" i="1"/>
  <c r="BP549" i="1" s="1"/>
  <c r="BO548" i="1"/>
  <c r="BM548" i="1"/>
  <c r="Z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M535" i="1"/>
  <c r="Y535" i="1"/>
  <c r="BN535" i="1" s="1"/>
  <c r="BO534" i="1"/>
  <c r="BM534" i="1"/>
  <c r="Y534" i="1"/>
  <c r="Z534" i="1" s="1"/>
  <c r="P534" i="1"/>
  <c r="BO533" i="1"/>
  <c r="BM533" i="1"/>
  <c r="Y533" i="1"/>
  <c r="P533" i="1"/>
  <c r="BO532" i="1"/>
  <c r="BM532" i="1"/>
  <c r="Y532" i="1"/>
  <c r="BP532" i="1" s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M526" i="1"/>
  <c r="Y526" i="1"/>
  <c r="BN526" i="1" s="1"/>
  <c r="P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Z522" i="1" s="1"/>
  <c r="P522" i="1"/>
  <c r="X518" i="1"/>
  <c r="Y517" i="1"/>
  <c r="X517" i="1"/>
  <c r="BP516" i="1"/>
  <c r="BO516" i="1"/>
  <c r="BM516" i="1"/>
  <c r="Y516" i="1"/>
  <c r="Y518" i="1" s="1"/>
  <c r="P516" i="1"/>
  <c r="X514" i="1"/>
  <c r="Y513" i="1"/>
  <c r="X513" i="1"/>
  <c r="BO512" i="1"/>
  <c r="BM512" i="1"/>
  <c r="Z512" i="1"/>
  <c r="Z513" i="1" s="1"/>
  <c r="Y512" i="1"/>
  <c r="P512" i="1"/>
  <c r="X509" i="1"/>
  <c r="X508" i="1"/>
  <c r="BO507" i="1"/>
  <c r="BN507" i="1"/>
  <c r="BM507" i="1"/>
  <c r="Z507" i="1"/>
  <c r="Y507" i="1"/>
  <c r="BP507" i="1" s="1"/>
  <c r="BO506" i="1"/>
  <c r="BM506" i="1"/>
  <c r="Z506" i="1"/>
  <c r="Y506" i="1"/>
  <c r="BP506" i="1" s="1"/>
  <c r="BP505" i="1"/>
  <c r="BO505" i="1"/>
  <c r="BM505" i="1"/>
  <c r="Y505" i="1"/>
  <c r="AB652" i="1" s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BO476" i="1"/>
  <c r="BM476" i="1"/>
  <c r="Y476" i="1"/>
  <c r="Z476" i="1" s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Z466" i="1" s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Z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M435" i="1"/>
  <c r="Y435" i="1"/>
  <c r="BN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Z424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Z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N411" i="1"/>
  <c r="BM411" i="1"/>
  <c r="Z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Z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Z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Z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N293" i="1"/>
  <c r="BM293" i="1"/>
  <c r="Z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Z289" i="1"/>
  <c r="Y289" i="1"/>
  <c r="BP2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Z282" i="1" s="1"/>
  <c r="P282" i="1"/>
  <c r="X279" i="1"/>
  <c r="Y278" i="1"/>
  <c r="X278" i="1"/>
  <c r="BP277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Z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P255" i="1"/>
  <c r="BO255" i="1"/>
  <c r="BM255" i="1"/>
  <c r="Y255" i="1"/>
  <c r="BN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Z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N247" i="1"/>
  <c r="BM247" i="1"/>
  <c r="Z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M240" i="1"/>
  <c r="Y240" i="1"/>
  <c r="BN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Z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Z227" i="1"/>
  <c r="Y227" i="1"/>
  <c r="X225" i="1"/>
  <c r="X224" i="1"/>
  <c r="BO223" i="1"/>
  <c r="BM223" i="1"/>
  <c r="Y223" i="1"/>
  <c r="P223" i="1"/>
  <c r="BO222" i="1"/>
  <c r="BM222" i="1"/>
  <c r="Y222" i="1"/>
  <c r="Z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N204" i="1"/>
  <c r="BM204" i="1"/>
  <c r="Z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M196" i="1"/>
  <c r="Y196" i="1"/>
  <c r="BN196" i="1" s="1"/>
  <c r="P196" i="1"/>
  <c r="X194" i="1"/>
  <c r="Y193" i="1"/>
  <c r="X193" i="1"/>
  <c r="BO192" i="1"/>
  <c r="BM192" i="1"/>
  <c r="Z192" i="1"/>
  <c r="Y192" i="1"/>
  <c r="BP192" i="1" s="1"/>
  <c r="P192" i="1"/>
  <c r="BO191" i="1"/>
  <c r="BM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Z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N179" i="1"/>
  <c r="BM179" i="1"/>
  <c r="Z179" i="1"/>
  <c r="Y179" i="1"/>
  <c r="BP179" i="1" s="1"/>
  <c r="P179" i="1"/>
  <c r="BO178" i="1"/>
  <c r="BM178" i="1"/>
  <c r="Y178" i="1"/>
  <c r="X176" i="1"/>
  <c r="X175" i="1"/>
  <c r="BO174" i="1"/>
  <c r="BM174" i="1"/>
  <c r="Y174" i="1"/>
  <c r="BP174" i="1" s="1"/>
  <c r="P174" i="1"/>
  <c r="X170" i="1"/>
  <c r="X169" i="1"/>
  <c r="BO168" i="1"/>
  <c r="BM168" i="1"/>
  <c r="Z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Z160" i="1" s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N139" i="1" s="1"/>
  <c r="P139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Z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P124" i="1"/>
  <c r="BO124" i="1"/>
  <c r="BM124" i="1"/>
  <c r="Y124" i="1"/>
  <c r="BN124" i="1" s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P104" i="1"/>
  <c r="BO103" i="1"/>
  <c r="BM103" i="1"/>
  <c r="Y103" i="1"/>
  <c r="Z103" i="1" s="1"/>
  <c r="P103" i="1"/>
  <c r="BO102" i="1"/>
  <c r="BM102" i="1"/>
  <c r="Y102" i="1"/>
  <c r="P102" i="1"/>
  <c r="BO101" i="1"/>
  <c r="BM101" i="1"/>
  <c r="Y101" i="1"/>
  <c r="BP101" i="1" s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N97" i="1" s="1"/>
  <c r="P97" i="1"/>
  <c r="X95" i="1"/>
  <c r="X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Y94" i="1" s="1"/>
  <c r="P91" i="1"/>
  <c r="X88" i="1"/>
  <c r="X87" i="1"/>
  <c r="BO86" i="1"/>
  <c r="BM86" i="1"/>
  <c r="Y86" i="1"/>
  <c r="Z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N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N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Z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N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18" i="1" l="1"/>
  <c r="BN218" i="1"/>
  <c r="BP242" i="1"/>
  <c r="BN242" i="1"/>
  <c r="Z242" i="1"/>
  <c r="BP268" i="1"/>
  <c r="BN268" i="1"/>
  <c r="Z268" i="1"/>
  <c r="Y314" i="1"/>
  <c r="BP313" i="1"/>
  <c r="BN313" i="1"/>
  <c r="Z313" i="1"/>
  <c r="Z314" i="1" s="1"/>
  <c r="BN328" i="1"/>
  <c r="BP328" i="1"/>
  <c r="BP352" i="1"/>
  <c r="BN352" i="1"/>
  <c r="Z352" i="1"/>
  <c r="BN358" i="1"/>
  <c r="BP358" i="1"/>
  <c r="BP388" i="1"/>
  <c r="Z388" i="1"/>
  <c r="BP437" i="1"/>
  <c r="BN437" i="1"/>
  <c r="Z437" i="1"/>
  <c r="BP452" i="1"/>
  <c r="Z452" i="1"/>
  <c r="BP465" i="1"/>
  <c r="BN465" i="1"/>
  <c r="Z465" i="1"/>
  <c r="BN467" i="1"/>
  <c r="BP467" i="1"/>
  <c r="BP473" i="1"/>
  <c r="BN473" i="1"/>
  <c r="Z473" i="1"/>
  <c r="BN479" i="1"/>
  <c r="BP479" i="1"/>
  <c r="BP531" i="1"/>
  <c r="BN531" i="1"/>
  <c r="Z531" i="1"/>
  <c r="BN602" i="1"/>
  <c r="BP602" i="1"/>
  <c r="BN619" i="1"/>
  <c r="BP619" i="1"/>
  <c r="Y621" i="1"/>
  <c r="Y632" i="1"/>
  <c r="Y631" i="1"/>
  <c r="BP630" i="1"/>
  <c r="BN630" i="1"/>
  <c r="Z630" i="1"/>
  <c r="Z631" i="1" s="1"/>
  <c r="BP24" i="1"/>
  <c r="BN38" i="1"/>
  <c r="BP38" i="1"/>
  <c r="Z50" i="1"/>
  <c r="Z54" i="1"/>
  <c r="BN54" i="1"/>
  <c r="BP62" i="1"/>
  <c r="Z68" i="1"/>
  <c r="BN68" i="1"/>
  <c r="BP76" i="1"/>
  <c r="Z80" i="1"/>
  <c r="BN86" i="1"/>
  <c r="BP86" i="1"/>
  <c r="Z93" i="1"/>
  <c r="BP97" i="1"/>
  <c r="BN103" i="1"/>
  <c r="BP103" i="1"/>
  <c r="Z112" i="1"/>
  <c r="Z126" i="1"/>
  <c r="BN126" i="1"/>
  <c r="BP139" i="1"/>
  <c r="Z149" i="1"/>
  <c r="BN149" i="1"/>
  <c r="BN160" i="1"/>
  <c r="BP160" i="1"/>
  <c r="BN183" i="1"/>
  <c r="BP183" i="1"/>
  <c r="Z202" i="1"/>
  <c r="BN202" i="1"/>
  <c r="BN208" i="1"/>
  <c r="BP208" i="1"/>
  <c r="Z214" i="1"/>
  <c r="Z218" i="1"/>
  <c r="BN222" i="1"/>
  <c r="BP222" i="1"/>
  <c r="BP229" i="1"/>
  <c r="BN229" i="1"/>
  <c r="Z229" i="1"/>
  <c r="Y261" i="1"/>
  <c r="Y260" i="1"/>
  <c r="BP259" i="1"/>
  <c r="BN259" i="1"/>
  <c r="Z259" i="1"/>
  <c r="Z260" i="1" s="1"/>
  <c r="BP264" i="1"/>
  <c r="BN264" i="1"/>
  <c r="Z264" i="1"/>
  <c r="BP291" i="1"/>
  <c r="BN291" i="1"/>
  <c r="Z291" i="1"/>
  <c r="BP348" i="1"/>
  <c r="Z348" i="1"/>
  <c r="BP366" i="1"/>
  <c r="BN366" i="1"/>
  <c r="Z366" i="1"/>
  <c r="BN370" i="1"/>
  <c r="BP370" i="1"/>
  <c r="BP374" i="1"/>
  <c r="BN374" i="1"/>
  <c r="Z374" i="1"/>
  <c r="BP409" i="1"/>
  <c r="BN409" i="1"/>
  <c r="Z409" i="1"/>
  <c r="BP441" i="1"/>
  <c r="BN441" i="1"/>
  <c r="Z441" i="1"/>
  <c r="BP464" i="1"/>
  <c r="Z464" i="1"/>
  <c r="BP470" i="1"/>
  <c r="Z470" i="1"/>
  <c r="BP528" i="1"/>
  <c r="BN528" i="1"/>
  <c r="Z528" i="1"/>
  <c r="BN534" i="1"/>
  <c r="BP534" i="1"/>
  <c r="BN550" i="1"/>
  <c r="BP550" i="1"/>
  <c r="BN556" i="1"/>
  <c r="BP556" i="1"/>
  <c r="BN559" i="1"/>
  <c r="BP559" i="1"/>
  <c r="BP563" i="1"/>
  <c r="BN563" i="1"/>
  <c r="Z563" i="1"/>
  <c r="BP569" i="1"/>
  <c r="BN569" i="1"/>
  <c r="Z569" i="1"/>
  <c r="BN236" i="1"/>
  <c r="BP236" i="1"/>
  <c r="BN251" i="1"/>
  <c r="BP251" i="1"/>
  <c r="BN282" i="1"/>
  <c r="BP282" i="1"/>
  <c r="BN415" i="1"/>
  <c r="BP415" i="1"/>
  <c r="BN445" i="1"/>
  <c r="BP445" i="1"/>
  <c r="BN466" i="1"/>
  <c r="BP466" i="1"/>
  <c r="BN476" i="1"/>
  <c r="BP476" i="1"/>
  <c r="BN522" i="1"/>
  <c r="BP522" i="1"/>
  <c r="Y607" i="1"/>
  <c r="Z22" i="1"/>
  <c r="Z60" i="1"/>
  <c r="Z162" i="1"/>
  <c r="Y175" i="1"/>
  <c r="Z185" i="1"/>
  <c r="Y231" i="1"/>
  <c r="Z238" i="1"/>
  <c r="Z253" i="1"/>
  <c r="Z284" i="1"/>
  <c r="Z317" i="1"/>
  <c r="Z318" i="1" s="1"/>
  <c r="Z382" i="1"/>
  <c r="Z399" i="1"/>
  <c r="Z425" i="1"/>
  <c r="Z426" i="1" s="1"/>
  <c r="AC652" i="1"/>
  <c r="Z524" i="1"/>
  <c r="Y566" i="1"/>
  <c r="Y571" i="1"/>
  <c r="Z582" i="1"/>
  <c r="Z586" i="1"/>
  <c r="Y622" i="1"/>
  <c r="Z639" i="1"/>
  <c r="Z640" i="1" s="1"/>
  <c r="Y115" i="1"/>
  <c r="Y131" i="1"/>
  <c r="Z70" i="1"/>
  <c r="Z118" i="1"/>
  <c r="Z134" i="1"/>
  <c r="BN162" i="1"/>
  <c r="Z174" i="1"/>
  <c r="Z175" i="1" s="1"/>
  <c r="Z181" i="1"/>
  <c r="BN185" i="1"/>
  <c r="Z206" i="1"/>
  <c r="Z220" i="1"/>
  <c r="BN238" i="1"/>
  <c r="Z249" i="1"/>
  <c r="BN253" i="1"/>
  <c r="Z272" i="1"/>
  <c r="BN284" i="1"/>
  <c r="BN317" i="1"/>
  <c r="Z321" i="1"/>
  <c r="Z354" i="1"/>
  <c r="Z368" i="1"/>
  <c r="BN382" i="1"/>
  <c r="BN399" i="1"/>
  <c r="Z413" i="1"/>
  <c r="BN425" i="1"/>
  <c r="Z500" i="1"/>
  <c r="BN524" i="1"/>
  <c r="Z532" i="1"/>
  <c r="Z565" i="1"/>
  <c r="Z570" i="1"/>
  <c r="Z571" i="1" s="1"/>
  <c r="BN582" i="1"/>
  <c r="Z585" i="1"/>
  <c r="BN586" i="1"/>
  <c r="Y589" i="1"/>
  <c r="BN639" i="1"/>
  <c r="Y427" i="1"/>
  <c r="Y641" i="1"/>
  <c r="F9" i="1"/>
  <c r="BN22" i="1"/>
  <c r="Z36" i="1"/>
  <c r="BN60" i="1"/>
  <c r="Z84" i="1"/>
  <c r="Z87" i="1" s="1"/>
  <c r="Z101" i="1"/>
  <c r="J9" i="1"/>
  <c r="Z24" i="1"/>
  <c r="BN50" i="1"/>
  <c r="Z62" i="1"/>
  <c r="Y72" i="1"/>
  <c r="Z76" i="1"/>
  <c r="BN80" i="1"/>
  <c r="BN93" i="1"/>
  <c r="Z97" i="1"/>
  <c r="BN112" i="1"/>
  <c r="Z124" i="1"/>
  <c r="BN128" i="1"/>
  <c r="Z139" i="1"/>
  <c r="BN168" i="1"/>
  <c r="BN192" i="1"/>
  <c r="Z196" i="1"/>
  <c r="BN214" i="1"/>
  <c r="BN227" i="1"/>
  <c r="Z240" i="1"/>
  <c r="Z255" i="1"/>
  <c r="BN266" i="1"/>
  <c r="Z277" i="1"/>
  <c r="Z278" i="1" s="1"/>
  <c r="BN289" i="1"/>
  <c r="Z328" i="1"/>
  <c r="Y334" i="1"/>
  <c r="BN348" i="1"/>
  <c r="Z358" i="1"/>
  <c r="BN376" i="1"/>
  <c r="BN388" i="1"/>
  <c r="BN407" i="1"/>
  <c r="Z435" i="1"/>
  <c r="BN439" i="1"/>
  <c r="BN452" i="1"/>
  <c r="BN464" i="1"/>
  <c r="Z467" i="1"/>
  <c r="BN470" i="1"/>
  <c r="Z479" i="1"/>
  <c r="Z505" i="1"/>
  <c r="Z508" i="1" s="1"/>
  <c r="BN506" i="1"/>
  <c r="BN512" i="1"/>
  <c r="Z516" i="1"/>
  <c r="Z517" i="1" s="1"/>
  <c r="Z526" i="1"/>
  <c r="Z535" i="1"/>
  <c r="BN548" i="1"/>
  <c r="Z551" i="1"/>
  <c r="BN552" i="1"/>
  <c r="Z557" i="1"/>
  <c r="Y572" i="1"/>
  <c r="Z599" i="1"/>
  <c r="BN600" i="1"/>
  <c r="Z603" i="1"/>
  <c r="BN604" i="1"/>
  <c r="BN617" i="1"/>
  <c r="Z620" i="1"/>
  <c r="Z621" i="1" s="1"/>
  <c r="AG652" i="1"/>
  <c r="F10" i="1"/>
  <c r="X646" i="1"/>
  <c r="BN36" i="1"/>
  <c r="Y57" i="1"/>
  <c r="BN70" i="1"/>
  <c r="BN84" i="1"/>
  <c r="BN101" i="1"/>
  <c r="BN118" i="1"/>
  <c r="BN134" i="1"/>
  <c r="BN174" i="1"/>
  <c r="BN181" i="1"/>
  <c r="BN206" i="1"/>
  <c r="BN220" i="1"/>
  <c r="BN249" i="1"/>
  <c r="BN272" i="1"/>
  <c r="BP317" i="1"/>
  <c r="BN321" i="1"/>
  <c r="BN354" i="1"/>
  <c r="BN368" i="1"/>
  <c r="BN413" i="1"/>
  <c r="BN424" i="1"/>
  <c r="BN500" i="1"/>
  <c r="BN532" i="1"/>
  <c r="BN565" i="1"/>
  <c r="BN570" i="1"/>
  <c r="BP582" i="1"/>
  <c r="BN585" i="1"/>
  <c r="BN638" i="1"/>
  <c r="C652" i="1"/>
  <c r="Y121" i="1"/>
  <c r="Y135" i="1"/>
  <c r="BP227" i="1"/>
  <c r="BN277" i="1"/>
  <c r="Y421" i="1"/>
  <c r="Z445" i="1"/>
  <c r="BN505" i="1"/>
  <c r="Y508" i="1"/>
  <c r="BP512" i="1"/>
  <c r="BN516" i="1"/>
  <c r="BN599" i="1"/>
  <c r="Y606" i="1"/>
  <c r="BP617" i="1"/>
  <c r="Y27" i="1"/>
  <c r="Y318" i="1"/>
  <c r="BP424" i="1"/>
  <c r="Y426" i="1"/>
  <c r="Y567" i="1"/>
  <c r="BP638" i="1"/>
  <c r="Y640" i="1"/>
  <c r="Y41" i="1"/>
  <c r="Y46" i="1"/>
  <c r="BP53" i="1"/>
  <c r="BN53" i="1"/>
  <c r="Z53" i="1"/>
  <c r="BP61" i="1"/>
  <c r="BN61" i="1"/>
  <c r="Z61" i="1"/>
  <c r="BP85" i="1"/>
  <c r="BN85" i="1"/>
  <c r="Z85" i="1"/>
  <c r="BP98" i="1"/>
  <c r="BN98" i="1"/>
  <c r="Z98" i="1"/>
  <c r="BP104" i="1"/>
  <c r="BN104" i="1"/>
  <c r="Z104" i="1"/>
  <c r="Y106" i="1"/>
  <c r="BP150" i="1"/>
  <c r="BN150" i="1"/>
  <c r="Z150" i="1"/>
  <c r="Z151" i="1" s="1"/>
  <c r="Y152" i="1"/>
  <c r="H652" i="1"/>
  <c r="Y156" i="1"/>
  <c r="BP155" i="1"/>
  <c r="BN155" i="1"/>
  <c r="Z155" i="1"/>
  <c r="Z156" i="1" s="1"/>
  <c r="Y157" i="1"/>
  <c r="BP163" i="1"/>
  <c r="BN163" i="1"/>
  <c r="Z163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BP217" i="1"/>
  <c r="BN217" i="1"/>
  <c r="Z217" i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36" i="1"/>
  <c r="BN436" i="1"/>
  <c r="Z436" i="1"/>
  <c r="BP440" i="1"/>
  <c r="BN440" i="1"/>
  <c r="Z440" i="1"/>
  <c r="H9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BP44" i="1"/>
  <c r="BN44" i="1"/>
  <c r="BP51" i="1"/>
  <c r="BN51" i="1"/>
  <c r="Z51" i="1"/>
  <c r="BP55" i="1"/>
  <c r="BN55" i="1"/>
  <c r="Z55" i="1"/>
  <c r="Y64" i="1"/>
  <c r="BP59" i="1"/>
  <c r="BN59" i="1"/>
  <c r="Z59" i="1"/>
  <c r="Z63" i="1" s="1"/>
  <c r="Y63" i="1"/>
  <c r="BP67" i="1"/>
  <c r="BN67" i="1"/>
  <c r="Z67" i="1"/>
  <c r="BP71" i="1"/>
  <c r="BN71" i="1"/>
  <c r="Z71" i="1"/>
  <c r="Y73" i="1"/>
  <c r="Y82" i="1"/>
  <c r="BP75" i="1"/>
  <c r="BN75" i="1"/>
  <c r="Z75" i="1"/>
  <c r="BP79" i="1"/>
  <c r="BN79" i="1"/>
  <c r="Z79" i="1"/>
  <c r="Y88" i="1"/>
  <c r="Y87" i="1"/>
  <c r="BP92" i="1"/>
  <c r="BN92" i="1"/>
  <c r="Z92" i="1"/>
  <c r="Z94" i="1" s="1"/>
  <c r="Y105" i="1"/>
  <c r="BP102" i="1"/>
  <c r="BN102" i="1"/>
  <c r="Z102" i="1"/>
  <c r="BP111" i="1"/>
  <c r="BN111" i="1"/>
  <c r="Z111" i="1"/>
  <c r="BP119" i="1"/>
  <c r="BN119" i="1"/>
  <c r="Z119" i="1"/>
  <c r="Y130" i="1"/>
  <c r="BP123" i="1"/>
  <c r="BN123" i="1"/>
  <c r="Z123" i="1"/>
  <c r="BP127" i="1"/>
  <c r="BN127" i="1"/>
  <c r="Z127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D652" i="1"/>
  <c r="Y56" i="1"/>
  <c r="BP49" i="1"/>
  <c r="BN49" i="1"/>
  <c r="Z49" i="1"/>
  <c r="BP69" i="1"/>
  <c r="BN69" i="1"/>
  <c r="Z69" i="1"/>
  <c r="BP77" i="1"/>
  <c r="BN77" i="1"/>
  <c r="Z77" i="1"/>
  <c r="Y81" i="1"/>
  <c r="F652" i="1"/>
  <c r="Y114" i="1"/>
  <c r="BP109" i="1"/>
  <c r="BN109" i="1"/>
  <c r="Z109" i="1"/>
  <c r="BP113" i="1"/>
  <c r="BN113" i="1"/>
  <c r="Z113" i="1"/>
  <c r="Y120" i="1"/>
  <c r="BP117" i="1"/>
  <c r="BN117" i="1"/>
  <c r="Z117" i="1"/>
  <c r="BP125" i="1"/>
  <c r="BN125" i="1"/>
  <c r="Z125" i="1"/>
  <c r="BP129" i="1"/>
  <c r="BN129" i="1"/>
  <c r="Z129" i="1"/>
  <c r="Y136" i="1"/>
  <c r="BP133" i="1"/>
  <c r="BN133" i="1"/>
  <c r="Z133" i="1"/>
  <c r="Y164" i="1"/>
  <c r="BP159" i="1"/>
  <c r="BN159" i="1"/>
  <c r="Z159" i="1"/>
  <c r="Z164" i="1" s="1"/>
  <c r="Y165" i="1"/>
  <c r="E652" i="1"/>
  <c r="Y95" i="1"/>
  <c r="G652" i="1"/>
  <c r="Y141" i="1"/>
  <c r="I652" i="1"/>
  <c r="Y176" i="1"/>
  <c r="L652" i="1"/>
  <c r="Y257" i="1"/>
  <c r="M652" i="1"/>
  <c r="Y274" i="1"/>
  <c r="Y279" i="1"/>
  <c r="P652" i="1"/>
  <c r="Y286" i="1"/>
  <c r="Q652" i="1"/>
  <c r="Y295" i="1"/>
  <c r="S652" i="1"/>
  <c r="Y315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Y485" i="1"/>
  <c r="Y502" i="1"/>
  <c r="BP499" i="1"/>
  <c r="BN499" i="1"/>
  <c r="Z499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Z652" i="1"/>
  <c r="Y481" i="1"/>
  <c r="Y509" i="1"/>
  <c r="Y514" i="1"/>
  <c r="AD652" i="1"/>
  <c r="Y538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5" i="1"/>
  <c r="Y628" i="1"/>
  <c r="Y636" i="1"/>
  <c r="AF652" i="1"/>
  <c r="Z609" i="1"/>
  <c r="BN609" i="1"/>
  <c r="BP609" i="1"/>
  <c r="Z610" i="1"/>
  <c r="BN610" i="1"/>
  <c r="Z611" i="1"/>
  <c r="BN611" i="1"/>
  <c r="Z612" i="1"/>
  <c r="BN612" i="1"/>
  <c r="Z613" i="1"/>
  <c r="BN613" i="1"/>
  <c r="Z625" i="1"/>
  <c r="BN625" i="1"/>
  <c r="BP625" i="1"/>
  <c r="Z626" i="1"/>
  <c r="BN626" i="1"/>
  <c r="Y627" i="1"/>
  <c r="Z634" i="1"/>
  <c r="Z635" i="1" s="1"/>
  <c r="BN634" i="1"/>
  <c r="BP634" i="1"/>
  <c r="Z606" i="1" l="1"/>
  <c r="Z480" i="1"/>
  <c r="Z390" i="1"/>
  <c r="Z384" i="1"/>
  <c r="Z371" i="1"/>
  <c r="Z135" i="1"/>
  <c r="Z56" i="1"/>
  <c r="Z377" i="1"/>
  <c r="Z362" i="1"/>
  <c r="Z295" i="1"/>
  <c r="Z614" i="1"/>
  <c r="Z538" i="1"/>
  <c r="Z26" i="1"/>
  <c r="Z273" i="1"/>
  <c r="Z560" i="1"/>
  <c r="X645" i="1"/>
  <c r="Z72" i="1"/>
  <c r="Y642" i="1"/>
  <c r="Z589" i="1"/>
  <c r="Z224" i="1"/>
  <c r="Y644" i="1"/>
  <c r="Z120" i="1"/>
  <c r="Y643" i="1"/>
  <c r="Y645" i="1" s="1"/>
  <c r="Z256" i="1"/>
  <c r="Z105" i="1"/>
  <c r="Z416" i="1"/>
  <c r="Z355" i="1"/>
  <c r="Z187" i="1"/>
  <c r="Z130" i="1"/>
  <c r="Z243" i="1"/>
  <c r="Z209" i="1"/>
  <c r="Z627" i="1"/>
  <c r="Z596" i="1"/>
  <c r="Z545" i="1"/>
  <c r="Z455" i="1"/>
  <c r="Z442" i="1"/>
  <c r="Z114" i="1"/>
  <c r="Z81" i="1"/>
  <c r="Z40" i="1"/>
  <c r="Y646" i="1"/>
  <c r="Z401" i="1"/>
  <c r="Z647" i="1" l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<sst xmlns="http://schemas.openxmlformats.org/spreadsheetml/2006/main" count="3008" uniqueCount="1072">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</sst>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topLeftCell="A3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1071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4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/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19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20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56"/>
      <c r="R10" s="957"/>
      <c r="U10" s="24" t="s">
        <v>22</v>
      </c>
      <c r="V10" s="793" t="s">
        <v>23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0"/>
      <c r="R11" s="891"/>
      <c r="U11" s="24" t="s">
        <v>26</v>
      </c>
      <c r="V11" s="1055" t="s">
        <v>27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29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31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34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899" t="s">
        <v>37</v>
      </c>
      <c r="D17" s="814" t="s">
        <v>38</v>
      </c>
      <c r="E17" s="863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862"/>
      <c r="R17" s="862"/>
      <c r="S17" s="862"/>
      <c r="T17" s="863"/>
      <c r="U17" s="1165" t="s">
        <v>50</v>
      </c>
      <c r="V17" s="856"/>
      <c r="W17" s="814" t="s">
        <v>51</v>
      </c>
      <c r="X17" s="814" t="s">
        <v>52</v>
      </c>
      <c r="Y17" s="1166" t="s">
        <v>53</v>
      </c>
      <c r="Z17" s="1027" t="s">
        <v>54</v>
      </c>
      <c r="AA17" s="1004" t="s">
        <v>55</v>
      </c>
      <c r="AB17" s="1004" t="s">
        <v>56</v>
      </c>
      <c r="AC17" s="1004" t="s">
        <v>57</v>
      </c>
      <c r="AD17" s="1004" t="s">
        <v>58</v>
      </c>
      <c r="AE17" s="1110"/>
      <c r="AF17" s="1111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60</v>
      </c>
      <c r="V18" s="67" t="s">
        <v>61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62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79</v>
      </c>
      <c r="Q26" s="762"/>
      <c r="R26" s="762"/>
      <c r="S26" s="762"/>
      <c r="T26" s="762"/>
      <c r="U26" s="762"/>
      <c r="V26" s="76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79</v>
      </c>
      <c r="Q27" s="762"/>
      <c r="R27" s="762"/>
      <c r="S27" s="762"/>
      <c r="T27" s="762"/>
      <c r="U27" s="762"/>
      <c r="V27" s="76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79</v>
      </c>
      <c r="Q30" s="762"/>
      <c r="R30" s="762"/>
      <c r="S30" s="762"/>
      <c r="T30" s="762"/>
      <c r="U30" s="762"/>
      <c r="V30" s="76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79</v>
      </c>
      <c r="Q31" s="762"/>
      <c r="R31" s="762"/>
      <c r="S31" s="762"/>
      <c r="T31" s="762"/>
      <c r="U31" s="762"/>
      <c r="V31" s="76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87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72</v>
      </c>
      <c r="Y35" s="742">
        <f>IFERROR(IF(X35="",0,CEILING((X35/$H35),1)*$H35),"")</f>
        <v>75.600000000000009</v>
      </c>
      <c r="Z35" s="36">
        <f>IFERROR(IF(Y35=0,"",ROUNDUP(Y35/H35,0)*0.01898),"")</f>
        <v>0.13286000000000001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74.899999999999991</v>
      </c>
      <c r="BN35" s="64">
        <f>IFERROR(Y35*I35/H35,"0")</f>
        <v>78.64500000000001</v>
      </c>
      <c r="BO35" s="64">
        <f>IFERROR(1/J35*(X35/H35),"0")</f>
        <v>0.10416666666666666</v>
      </c>
      <c r="BP35" s="64">
        <f>IFERROR(1/J35*(Y35/H35),"0")</f>
        <v>0.109375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83</v>
      </c>
      <c r="Y36" s="742">
        <f>IFERROR(IF(X36="",0,CEILING((X36/$H36),1)*$H36),"")</f>
        <v>89.6</v>
      </c>
      <c r="Z36" s="36">
        <f>IFERROR(IF(Y36=0,"",ROUNDUP(Y36/H36,0)*0.01898),"")</f>
        <v>0.15184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86.223660714285714</v>
      </c>
      <c r="BN36" s="64">
        <f>IFERROR(Y36*I36/H36,"0")</f>
        <v>93.08</v>
      </c>
      <c r="BO36" s="64">
        <f>IFERROR(1/J36*(X36/H36),"0")</f>
        <v>0.11579241071428573</v>
      </c>
      <c r="BP36" s="64">
        <f>IFERROR(1/J36*(Y36/H36),"0")</f>
        <v>0.125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141</v>
      </c>
      <c r="Y38" s="742">
        <f>IFERROR(IF(X38="",0,CEILING((X38/$H38),1)*$H38),"")</f>
        <v>144.30000000000001</v>
      </c>
      <c r="Z38" s="36">
        <f>IFERROR(IF(Y38=0,"",ROUNDUP(Y38/H38,0)*0.00902),"")</f>
        <v>0.35177999999999998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149.00270270270272</v>
      </c>
      <c r="BN38" s="64">
        <f>IFERROR(Y38*I38/H38,"0")</f>
        <v>152.49</v>
      </c>
      <c r="BO38" s="64">
        <f>IFERROR(1/J38*(X38/H38),"0")</f>
        <v>0.28869778869778867</v>
      </c>
      <c r="BP38" s="64">
        <f>IFERROR(1/J38*(Y38/H38),"0")</f>
        <v>0.29545454545454547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79</v>
      </c>
      <c r="Q40" s="762"/>
      <c r="R40" s="762"/>
      <c r="S40" s="762"/>
      <c r="T40" s="762"/>
      <c r="U40" s="762"/>
      <c r="V40" s="763"/>
      <c r="W40" s="37" t="s">
        <v>80</v>
      </c>
      <c r="X40" s="743">
        <f>IFERROR(X35/H35,"0")+IFERROR(X36/H36,"0")+IFERROR(X37/H37,"0")+IFERROR(X38/H38,"0")+IFERROR(X39/H39,"0")</f>
        <v>52.185489060489061</v>
      </c>
      <c r="Y40" s="743">
        <f>IFERROR(Y35/H35,"0")+IFERROR(Y36/H36,"0")+IFERROR(Y37/H37,"0")+IFERROR(Y38/H38,"0")+IFERROR(Y39/H39,"0")</f>
        <v>54</v>
      </c>
      <c r="Z40" s="743">
        <f>IFERROR(IF(Z35="",0,Z35),"0")+IFERROR(IF(Z36="",0,Z36),"0")+IFERROR(IF(Z37="",0,Z37),"0")+IFERROR(IF(Z38="",0,Z38),"0")+IFERROR(IF(Z39="",0,Z39),"0")</f>
        <v>0.63647999999999993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79</v>
      </c>
      <c r="Q41" s="762"/>
      <c r="R41" s="762"/>
      <c r="S41" s="762"/>
      <c r="T41" s="762"/>
      <c r="U41" s="762"/>
      <c r="V41" s="763"/>
      <c r="W41" s="37" t="s">
        <v>68</v>
      </c>
      <c r="X41" s="743">
        <f>IFERROR(SUM(X35:X39),"0")</f>
        <v>296</v>
      </c>
      <c r="Y41" s="743">
        <f>IFERROR(SUM(Y35:Y39),"0")</f>
        <v>309.5</v>
      </c>
      <c r="Z41" s="37"/>
      <c r="AA41" s="744"/>
      <c r="AB41" s="744"/>
      <c r="AC41" s="744"/>
    </row>
    <row r="42" spans="1:68" ht="14.25" hidden="1" customHeight="1" x14ac:dyDescent="0.25">
      <c r="A42" s="758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79</v>
      </c>
      <c r="Q45" s="762"/>
      <c r="R45" s="762"/>
      <c r="S45" s="762"/>
      <c r="T45" s="762"/>
      <c r="U45" s="762"/>
      <c r="V45" s="76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79</v>
      </c>
      <c r="Q46" s="762"/>
      <c r="R46" s="762"/>
      <c r="S46" s="762"/>
      <c r="T46" s="762"/>
      <c r="U46" s="762"/>
      <c r="V46" s="76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183</v>
      </c>
      <c r="Y50" s="742">
        <f t="shared" si="0"/>
        <v>183.60000000000002</v>
      </c>
      <c r="Z50" s="36">
        <f>IFERROR(IF(Y50=0,"",ROUNDUP(Y50/H50,0)*0.01898),"")</f>
        <v>0.32266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190.37083333333334</v>
      </c>
      <c r="BN50" s="64">
        <f t="shared" si="2"/>
        <v>190.995</v>
      </c>
      <c r="BO50" s="64">
        <f t="shared" si="3"/>
        <v>0.26475694444444442</v>
      </c>
      <c r="BP50" s="64">
        <f t="shared" si="4"/>
        <v>0.265625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19</v>
      </c>
      <c r="Y53" s="742">
        <f t="shared" si="0"/>
        <v>20</v>
      </c>
      <c r="Z53" s="36">
        <f>IFERROR(IF(Y53=0,"",ROUNDUP(Y53/H53,0)*0.00902),"")</f>
        <v>4.5100000000000001E-2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19.997499999999999</v>
      </c>
      <c r="BN53" s="64">
        <f t="shared" si="2"/>
        <v>21.05</v>
      </c>
      <c r="BO53" s="64">
        <f t="shared" si="3"/>
        <v>3.5984848484848488E-2</v>
      </c>
      <c r="BP53" s="64">
        <f t="shared" si="4"/>
        <v>3.787878787878788E-2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79</v>
      </c>
      <c r="Q56" s="762"/>
      <c r="R56" s="762"/>
      <c r="S56" s="762"/>
      <c r="T56" s="762"/>
      <c r="U56" s="762"/>
      <c r="V56" s="763"/>
      <c r="W56" s="37" t="s">
        <v>80</v>
      </c>
      <c r="X56" s="743">
        <f>IFERROR(X49/H49,"0")+IFERROR(X50/H50,"0")+IFERROR(X51/H51,"0")+IFERROR(X52/H52,"0")+IFERROR(X53/H53,"0")+IFERROR(X54/H54,"0")+IFERROR(X55/H55,"0")</f>
        <v>21.694444444444443</v>
      </c>
      <c r="Y56" s="743">
        <f>IFERROR(Y49/H49,"0")+IFERROR(Y50/H50,"0")+IFERROR(Y51/H51,"0")+IFERROR(Y52/H52,"0")+IFERROR(Y53/H53,"0")+IFERROR(Y54/H54,"0")+IFERROR(Y55/H55,"0")</f>
        <v>22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0.36775999999999998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79</v>
      </c>
      <c r="Q57" s="762"/>
      <c r="R57" s="762"/>
      <c r="S57" s="762"/>
      <c r="T57" s="762"/>
      <c r="U57" s="762"/>
      <c r="V57" s="763"/>
      <c r="W57" s="37" t="s">
        <v>68</v>
      </c>
      <c r="X57" s="743">
        <f>IFERROR(SUM(X49:X55),"0")</f>
        <v>202</v>
      </c>
      <c r="Y57" s="743">
        <f>IFERROR(SUM(Y49:Y55),"0")</f>
        <v>203.60000000000002</v>
      </c>
      <c r="Z57" s="37"/>
      <c r="AA57" s="744"/>
      <c r="AB57" s="744"/>
      <c r="AC57" s="744"/>
    </row>
    <row r="58" spans="1:68" ht="14.25" hidden="1" customHeight="1" x14ac:dyDescent="0.25">
      <c r="A58" s="758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139</v>
      </c>
      <c r="Y59" s="742">
        <f>IFERROR(IF(X59="",0,CEILING((X59/$H59),1)*$H59),"")</f>
        <v>140.4</v>
      </c>
      <c r="Z59" s="36">
        <f>IFERROR(IF(Y59=0,"",ROUNDUP(Y59/H59,0)*0.01898),"")</f>
        <v>0.24674000000000001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144.5986111111111</v>
      </c>
      <c r="BN59" s="64">
        <f>IFERROR(Y59*I59/H59,"0")</f>
        <v>146.05499999999998</v>
      </c>
      <c r="BO59" s="64">
        <f>IFERROR(1/J59*(X59/H59),"0")</f>
        <v>0.20109953703703703</v>
      </c>
      <c r="BP59" s="64">
        <f>IFERROR(1/J59*(Y59/H59),"0")</f>
        <v>0.203125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79</v>
      </c>
      <c r="Q63" s="762"/>
      <c r="R63" s="762"/>
      <c r="S63" s="762"/>
      <c r="T63" s="762"/>
      <c r="U63" s="762"/>
      <c r="V63" s="763"/>
      <c r="W63" s="37" t="s">
        <v>80</v>
      </c>
      <c r="X63" s="743">
        <f>IFERROR(X59/H59,"0")+IFERROR(X60/H60,"0")+IFERROR(X61/H61,"0")+IFERROR(X62/H62,"0")</f>
        <v>12.87037037037037</v>
      </c>
      <c r="Y63" s="743">
        <f>IFERROR(Y59/H59,"0")+IFERROR(Y60/H60,"0")+IFERROR(Y61/H61,"0")+IFERROR(Y62/H62,"0")</f>
        <v>13</v>
      </c>
      <c r="Z63" s="743">
        <f>IFERROR(IF(Z59="",0,Z59),"0")+IFERROR(IF(Z60="",0,Z60),"0")+IFERROR(IF(Z61="",0,Z61),"0")+IFERROR(IF(Z62="",0,Z62),"0")</f>
        <v>0.24674000000000001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79</v>
      </c>
      <c r="Q64" s="762"/>
      <c r="R64" s="762"/>
      <c r="S64" s="762"/>
      <c r="T64" s="762"/>
      <c r="U64" s="762"/>
      <c r="V64" s="763"/>
      <c r="W64" s="37" t="s">
        <v>68</v>
      </c>
      <c r="X64" s="743">
        <f>IFERROR(SUM(X59:X62),"0")</f>
        <v>139</v>
      </c>
      <c r="Y64" s="743">
        <f>IFERROR(SUM(Y59:Y62),"0")</f>
        <v>140.4</v>
      </c>
      <c r="Z64" s="37"/>
      <c r="AA64" s="744"/>
      <c r="AB64" s="744"/>
      <c r="AC64" s="744"/>
    </row>
    <row r="65" spans="1:68" ht="14.25" hidden="1" customHeight="1" x14ac:dyDescent="0.25">
      <c r="A65" s="758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79</v>
      </c>
      <c r="Q72" s="762"/>
      <c r="R72" s="762"/>
      <c r="S72" s="762"/>
      <c r="T72" s="762"/>
      <c r="U72" s="762"/>
      <c r="V72" s="763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79</v>
      </c>
      <c r="Q73" s="762"/>
      <c r="R73" s="762"/>
      <c r="S73" s="762"/>
      <c r="T73" s="762"/>
      <c r="U73" s="762"/>
      <c r="V73" s="763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79</v>
      </c>
      <c r="Q81" s="762"/>
      <c r="R81" s="762"/>
      <c r="S81" s="762"/>
      <c r="T81" s="762"/>
      <c r="U81" s="762"/>
      <c r="V81" s="763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79</v>
      </c>
      <c r="Q82" s="762"/>
      <c r="R82" s="762"/>
      <c r="S82" s="762"/>
      <c r="T82" s="762"/>
      <c r="U82" s="762"/>
      <c r="V82" s="763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83</v>
      </c>
      <c r="Y85" s="742">
        <f>IFERROR(IF(X85="",0,CEILING((X85/$H85),1)*$H85),"")</f>
        <v>84</v>
      </c>
      <c r="Z85" s="36">
        <f>IFERROR(IF(Y85=0,"",ROUNDUP(Y85/H85,0)*0.01898),"")</f>
        <v>0.1898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88.128214285714293</v>
      </c>
      <c r="BN85" s="64">
        <f>IFERROR(Y85*I85/H85,"0")</f>
        <v>89.19</v>
      </c>
      <c r="BO85" s="64">
        <f>IFERROR(1/J85*(X85/H85),"0")</f>
        <v>0.15438988095238096</v>
      </c>
      <c r="BP85" s="64">
        <f>IFERROR(1/J85*(Y85/H85),"0")</f>
        <v>0.15625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79</v>
      </c>
      <c r="Q87" s="762"/>
      <c r="R87" s="762"/>
      <c r="S87" s="762"/>
      <c r="T87" s="762"/>
      <c r="U87" s="762"/>
      <c r="V87" s="763"/>
      <c r="W87" s="37" t="s">
        <v>80</v>
      </c>
      <c r="X87" s="743">
        <f>IFERROR(X84/H84,"0")+IFERROR(X85/H85,"0")+IFERROR(X86/H86,"0")</f>
        <v>9.8809523809523814</v>
      </c>
      <c r="Y87" s="743">
        <f>IFERROR(Y84/H84,"0")+IFERROR(Y85/H85,"0")+IFERROR(Y86/H86,"0")</f>
        <v>10</v>
      </c>
      <c r="Z87" s="743">
        <f>IFERROR(IF(Z84="",0,Z84),"0")+IFERROR(IF(Z85="",0,Z85),"0")+IFERROR(IF(Z86="",0,Z86),"0")</f>
        <v>0.1898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79</v>
      </c>
      <c r="Q88" s="762"/>
      <c r="R88" s="762"/>
      <c r="S88" s="762"/>
      <c r="T88" s="762"/>
      <c r="U88" s="762"/>
      <c r="V88" s="763"/>
      <c r="W88" s="37" t="s">
        <v>68</v>
      </c>
      <c r="X88" s="743">
        <f>IFERROR(SUM(X84:X86),"0")</f>
        <v>83</v>
      </c>
      <c r="Y88" s="743">
        <f>IFERROR(SUM(Y84:Y86),"0")</f>
        <v>84</v>
      </c>
      <c r="Z88" s="37"/>
      <c r="AA88" s="744"/>
      <c r="AB88" s="744"/>
      <c r="AC88" s="744"/>
    </row>
    <row r="89" spans="1:68" ht="16.5" hidden="1" customHeight="1" x14ac:dyDescent="0.25">
      <c r="A89" s="745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381</v>
      </c>
      <c r="Y91" s="742">
        <f>IFERROR(IF(X91="",0,CEILING((X91/$H91),1)*$H91),"")</f>
        <v>388.8</v>
      </c>
      <c r="Z91" s="36">
        <f>IFERROR(IF(Y91=0,"",ROUNDUP(Y91/H91,0)*0.01898),"")</f>
        <v>0.68328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396.3458333333333</v>
      </c>
      <c r="BN91" s="64">
        <f>IFERROR(Y91*I91/H91,"0")</f>
        <v>404.45999999999992</v>
      </c>
      <c r="BO91" s="64">
        <f>IFERROR(1/J91*(X91/H91),"0")</f>
        <v>0.55121527777777779</v>
      </c>
      <c r="BP91" s="64">
        <f>IFERROR(1/J91*(Y91/H91),"0")</f>
        <v>0.5625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120</v>
      </c>
      <c r="Y93" s="742">
        <f>IFERROR(IF(X93="",0,CEILING((X93/$H93),1)*$H93),"")</f>
        <v>121.5</v>
      </c>
      <c r="Z93" s="36">
        <f>IFERROR(IF(Y93=0,"",ROUNDUP(Y93/H93,0)*0.00902),"")</f>
        <v>0.24354000000000001</v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125.60000000000001</v>
      </c>
      <c r="BN93" s="64">
        <f>IFERROR(Y93*I93/H93,"0")</f>
        <v>127.17</v>
      </c>
      <c r="BO93" s="64">
        <f>IFERROR(1/J93*(X93/H93),"0")</f>
        <v>0.20202020202020204</v>
      </c>
      <c r="BP93" s="64">
        <f>IFERROR(1/J93*(Y93/H93),"0")</f>
        <v>0.20454545454545456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79</v>
      </c>
      <c r="Q94" s="762"/>
      <c r="R94" s="762"/>
      <c r="S94" s="762"/>
      <c r="T94" s="762"/>
      <c r="U94" s="762"/>
      <c r="V94" s="763"/>
      <c r="W94" s="37" t="s">
        <v>80</v>
      </c>
      <c r="X94" s="743">
        <f>IFERROR(X91/H91,"0")+IFERROR(X92/H92,"0")+IFERROR(X93/H93,"0")</f>
        <v>61.944444444444443</v>
      </c>
      <c r="Y94" s="743">
        <f>IFERROR(Y91/H91,"0")+IFERROR(Y92/H92,"0")+IFERROR(Y93/H93,"0")</f>
        <v>63</v>
      </c>
      <c r="Z94" s="743">
        <f>IFERROR(IF(Z91="",0,Z91),"0")+IFERROR(IF(Z92="",0,Z92),"0")+IFERROR(IF(Z93="",0,Z93),"0")</f>
        <v>0.92681999999999998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79</v>
      </c>
      <c r="Q95" s="762"/>
      <c r="R95" s="762"/>
      <c r="S95" s="762"/>
      <c r="T95" s="762"/>
      <c r="U95" s="762"/>
      <c r="V95" s="763"/>
      <c r="W95" s="37" t="s">
        <v>68</v>
      </c>
      <c r="X95" s="743">
        <f>IFERROR(SUM(X91:X93),"0")</f>
        <v>501</v>
      </c>
      <c r="Y95" s="743">
        <f>IFERROR(SUM(Y91:Y93),"0")</f>
        <v>510.3</v>
      </c>
      <c r="Z95" s="37"/>
      <c r="AA95" s="744"/>
      <c r="AB95" s="744"/>
      <c r="AC95" s="744"/>
    </row>
    <row r="96" spans="1:68" ht="14.25" hidden="1" customHeight="1" x14ac:dyDescent="0.25">
      <c r="A96" s="758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73</v>
      </c>
      <c r="Y98" s="742">
        <f t="shared" si="15"/>
        <v>75.600000000000009</v>
      </c>
      <c r="Z98" s="36">
        <f>IFERROR(IF(Y98=0,"",ROUNDUP(Y98/H98,0)*0.01898),"")</f>
        <v>0.17082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77.510357142857131</v>
      </c>
      <c r="BN98" s="64">
        <f t="shared" si="17"/>
        <v>80.271000000000001</v>
      </c>
      <c r="BO98" s="64">
        <f t="shared" si="18"/>
        <v>0.13578869047619047</v>
      </c>
      <c r="BP98" s="64">
        <f t="shared" si="19"/>
        <v>0.140625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55</v>
      </c>
      <c r="Y99" s="742">
        <f t="shared" si="15"/>
        <v>56.7</v>
      </c>
      <c r="Z99" s="36">
        <f>IFERROR(IF(Y99=0,"",ROUNDUP(Y99/H99,0)*0.00651),"")</f>
        <v>0.13671</v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60.133333333333326</v>
      </c>
      <c r="BN99" s="64">
        <f t="shared" si="17"/>
        <v>61.991999999999997</v>
      </c>
      <c r="BO99" s="64">
        <f t="shared" si="18"/>
        <v>0.11192511192511194</v>
      </c>
      <c r="BP99" s="64">
        <f t="shared" si="19"/>
        <v>0.11538461538461539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9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101</v>
      </c>
      <c r="Y103" s="742">
        <f t="shared" si="15"/>
        <v>102.60000000000001</v>
      </c>
      <c r="Z103" s="36">
        <f>IFERROR(IF(Y103=0,"",ROUNDUP(Y103/H103,0)*0.00902),"")</f>
        <v>0.34276000000000001</v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111.77333333333333</v>
      </c>
      <c r="BN103" s="64">
        <f t="shared" si="17"/>
        <v>113.544</v>
      </c>
      <c r="BO103" s="64">
        <f t="shared" si="18"/>
        <v>0.28338945005611671</v>
      </c>
      <c r="BP103" s="64">
        <f t="shared" si="19"/>
        <v>0.2878787878787879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79</v>
      </c>
      <c r="Q105" s="762"/>
      <c r="R105" s="762"/>
      <c r="S105" s="762"/>
      <c r="T105" s="762"/>
      <c r="U105" s="762"/>
      <c r="V105" s="76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66.468253968253961</v>
      </c>
      <c r="Y105" s="743">
        <f>IFERROR(Y97/H97,"0")+IFERROR(Y98/H98,"0")+IFERROR(Y99/H99,"0")+IFERROR(Y100/H100,"0")+IFERROR(Y101/H101,"0")+IFERROR(Y102/H102,"0")+IFERROR(Y103/H103,"0")+IFERROR(Y104/H104,"0")</f>
        <v>68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0.65029000000000003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79</v>
      </c>
      <c r="Q106" s="762"/>
      <c r="R106" s="762"/>
      <c r="S106" s="762"/>
      <c r="T106" s="762"/>
      <c r="U106" s="762"/>
      <c r="V106" s="763"/>
      <c r="W106" s="37" t="s">
        <v>68</v>
      </c>
      <c r="X106" s="743">
        <f>IFERROR(SUM(X97:X104),"0")</f>
        <v>229</v>
      </c>
      <c r="Y106" s="743">
        <f>IFERROR(SUM(Y97:Y104),"0")</f>
        <v>234.90000000000003</v>
      </c>
      <c r="Z106" s="37"/>
      <c r="AA106" s="744"/>
      <c r="AB106" s="744"/>
      <c r="AC106" s="744"/>
    </row>
    <row r="107" spans="1:68" ht="16.5" hidden="1" customHeight="1" x14ac:dyDescent="0.25">
      <c r="A107" s="745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214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35</v>
      </c>
      <c r="Y112" s="742">
        <f>IFERROR(IF(X112="",0,CEILING((X112/$H112),1)*$H112),"")</f>
        <v>36</v>
      </c>
      <c r="Z112" s="36">
        <f>IFERROR(IF(Y112=0,"",ROUNDUP(Y112/H112,0)*0.00902),"")</f>
        <v>7.2160000000000002E-2</v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36.633333333333333</v>
      </c>
      <c r="BN112" s="64">
        <f>IFERROR(Y112*I112/H112,"0")</f>
        <v>37.68</v>
      </c>
      <c r="BO112" s="64">
        <f>IFERROR(1/J112*(X112/H112),"0")</f>
        <v>5.8922558922558925E-2</v>
      </c>
      <c r="BP112" s="64">
        <f>IFERROR(1/J112*(Y112/H112),"0")</f>
        <v>6.0606060606060608E-2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79</v>
      </c>
      <c r="Q114" s="762"/>
      <c r="R114" s="762"/>
      <c r="S114" s="762"/>
      <c r="T114" s="762"/>
      <c r="U114" s="762"/>
      <c r="V114" s="763"/>
      <c r="W114" s="37" t="s">
        <v>80</v>
      </c>
      <c r="X114" s="743">
        <f>IFERROR(X109/H109,"0")+IFERROR(X110/H110,"0")+IFERROR(X111/H111,"0")+IFERROR(X112/H112,"0")+IFERROR(X113/H113,"0")</f>
        <v>7.7777777777777777</v>
      </c>
      <c r="Y114" s="743">
        <f>IFERROR(Y109/H109,"0")+IFERROR(Y110/H110,"0")+IFERROR(Y111/H111,"0")+IFERROR(Y112/H112,"0")+IFERROR(Y113/H113,"0")</f>
        <v>8</v>
      </c>
      <c r="Z114" s="743">
        <f>IFERROR(IF(Z109="",0,Z109),"0")+IFERROR(IF(Z110="",0,Z110),"0")+IFERROR(IF(Z111="",0,Z111),"0")+IFERROR(IF(Z112="",0,Z112),"0")+IFERROR(IF(Z113="",0,Z113),"0")</f>
        <v>7.2160000000000002E-2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79</v>
      </c>
      <c r="Q115" s="762"/>
      <c r="R115" s="762"/>
      <c r="S115" s="762"/>
      <c r="T115" s="762"/>
      <c r="U115" s="762"/>
      <c r="V115" s="763"/>
      <c r="W115" s="37" t="s">
        <v>68</v>
      </c>
      <c r="X115" s="743">
        <f>IFERROR(SUM(X109:X113),"0")</f>
        <v>35</v>
      </c>
      <c r="Y115" s="743">
        <f>IFERROR(SUM(Y109:Y113),"0")</f>
        <v>36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23</v>
      </c>
      <c r="Y117" s="742">
        <f>IFERROR(IF(X117="",0,CEILING((X117/$H117),1)*$H117),"")</f>
        <v>32.400000000000006</v>
      </c>
      <c r="Z117" s="36">
        <f>IFERROR(IF(Y117=0,"",ROUNDUP(Y117/H117,0)*0.01898),"")</f>
        <v>5.6940000000000004E-2</v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23.926388888888884</v>
      </c>
      <c r="BN117" s="64">
        <f>IFERROR(Y117*I117/H117,"0")</f>
        <v>33.705000000000005</v>
      </c>
      <c r="BO117" s="64">
        <f>IFERROR(1/J117*(X117/H117),"0")</f>
        <v>3.3275462962962958E-2</v>
      </c>
      <c r="BP117" s="64">
        <f>IFERROR(1/J117*(Y117/H117),"0")</f>
        <v>4.6875000000000007E-2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79</v>
      </c>
      <c r="Q120" s="762"/>
      <c r="R120" s="762"/>
      <c r="S120" s="762"/>
      <c r="T120" s="762"/>
      <c r="U120" s="762"/>
      <c r="V120" s="763"/>
      <c r="W120" s="37" t="s">
        <v>80</v>
      </c>
      <c r="X120" s="743">
        <f>IFERROR(X117/H117,"0")+IFERROR(X118/H118,"0")+IFERROR(X119/H119,"0")</f>
        <v>2.1296296296296293</v>
      </c>
      <c r="Y120" s="743">
        <f>IFERROR(Y117/H117,"0")+IFERROR(Y118/H118,"0")+IFERROR(Y119/H119,"0")</f>
        <v>3.0000000000000004</v>
      </c>
      <c r="Z120" s="743">
        <f>IFERROR(IF(Z117="",0,Z117),"0")+IFERROR(IF(Z118="",0,Z118),"0")+IFERROR(IF(Z119="",0,Z119),"0")</f>
        <v>5.6940000000000004E-2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79</v>
      </c>
      <c r="Q121" s="762"/>
      <c r="R121" s="762"/>
      <c r="S121" s="762"/>
      <c r="T121" s="762"/>
      <c r="U121" s="762"/>
      <c r="V121" s="763"/>
      <c r="W121" s="37" t="s">
        <v>68</v>
      </c>
      <c r="X121" s="743">
        <f>IFERROR(SUM(X117:X119),"0")</f>
        <v>23</v>
      </c>
      <c r="Y121" s="743">
        <f>IFERROR(SUM(Y117:Y119),"0")</f>
        <v>32.400000000000006</v>
      </c>
      <c r="Z121" s="37"/>
      <c r="AA121" s="744"/>
      <c r="AB121" s="744"/>
      <c r="AC121" s="744"/>
    </row>
    <row r="122" spans="1:68" ht="14.25" hidden="1" customHeight="1" x14ac:dyDescent="0.25">
      <c r="A122" s="758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111</v>
      </c>
      <c r="Y124" s="742">
        <f t="shared" si="20"/>
        <v>117.60000000000001</v>
      </c>
      <c r="Z124" s="36">
        <f>IFERROR(IF(Y124=0,"",ROUNDUP(Y124/H124,0)*0.01898),"")</f>
        <v>0.26572000000000001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117.77892857142858</v>
      </c>
      <c r="BN124" s="64">
        <f t="shared" si="22"/>
        <v>124.78200000000001</v>
      </c>
      <c r="BO124" s="64">
        <f t="shared" si="23"/>
        <v>0.20647321428571427</v>
      </c>
      <c r="BP124" s="64">
        <f t="shared" si="24"/>
        <v>0.21875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116</v>
      </c>
      <c r="Y127" s="742">
        <f t="shared" si="20"/>
        <v>116.10000000000001</v>
      </c>
      <c r="Z127" s="36">
        <f>IFERROR(IF(Y127=0,"",ROUNDUP(Y127/H127,0)*0.00651),"")</f>
        <v>0.27993000000000001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126.82666666666667</v>
      </c>
      <c r="BN127" s="64">
        <f t="shared" si="22"/>
        <v>126.93600000000001</v>
      </c>
      <c r="BO127" s="64">
        <f t="shared" si="23"/>
        <v>0.23606023606023607</v>
      </c>
      <c r="BP127" s="64">
        <f t="shared" si="24"/>
        <v>0.23626373626373628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79</v>
      </c>
      <c r="Q130" s="762"/>
      <c r="R130" s="762"/>
      <c r="S130" s="762"/>
      <c r="T130" s="762"/>
      <c r="U130" s="762"/>
      <c r="V130" s="76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56.177248677248677</v>
      </c>
      <c r="Y130" s="743">
        <f>IFERROR(Y123/H123,"0")+IFERROR(Y124/H124,"0")+IFERROR(Y125/H125,"0")+IFERROR(Y126/H126,"0")+IFERROR(Y127/H127,"0")+IFERROR(Y128/H128,"0")+IFERROR(Y129/H129,"0")</f>
        <v>57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0.54564999999999997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79</v>
      </c>
      <c r="Q131" s="762"/>
      <c r="R131" s="762"/>
      <c r="S131" s="762"/>
      <c r="T131" s="762"/>
      <c r="U131" s="762"/>
      <c r="V131" s="763"/>
      <c r="W131" s="37" t="s">
        <v>68</v>
      </c>
      <c r="X131" s="743">
        <f>IFERROR(SUM(X123:X129),"0")</f>
        <v>227</v>
      </c>
      <c r="Y131" s="743">
        <f>IFERROR(SUM(Y123:Y129),"0")</f>
        <v>233.70000000000002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79</v>
      </c>
      <c r="Q135" s="762"/>
      <c r="R135" s="762"/>
      <c r="S135" s="762"/>
      <c r="T135" s="762"/>
      <c r="U135" s="762"/>
      <c r="V135" s="76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79</v>
      </c>
      <c r="Q136" s="762"/>
      <c r="R136" s="762"/>
      <c r="S136" s="762"/>
      <c r="T136" s="762"/>
      <c r="U136" s="762"/>
      <c r="V136" s="76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79</v>
      </c>
      <c r="Q141" s="762"/>
      <c r="R141" s="762"/>
      <c r="S141" s="762"/>
      <c r="T141" s="762"/>
      <c r="U141" s="762"/>
      <c r="V141" s="76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79</v>
      </c>
      <c r="Q142" s="762"/>
      <c r="R142" s="762"/>
      <c r="S142" s="762"/>
      <c r="T142" s="762"/>
      <c r="U142" s="762"/>
      <c r="V142" s="76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79</v>
      </c>
      <c r="Q146" s="762"/>
      <c r="R146" s="762"/>
      <c r="S146" s="762"/>
      <c r="T146" s="762"/>
      <c r="U146" s="762"/>
      <c r="V146" s="76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79</v>
      </c>
      <c r="Q147" s="762"/>
      <c r="R147" s="762"/>
      <c r="S147" s="762"/>
      <c r="T147" s="762"/>
      <c r="U147" s="762"/>
      <c r="V147" s="76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79</v>
      </c>
      <c r="Q151" s="762"/>
      <c r="R151" s="762"/>
      <c r="S151" s="762"/>
      <c r="T151" s="762"/>
      <c r="U151" s="762"/>
      <c r="V151" s="76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79</v>
      </c>
      <c r="Q152" s="762"/>
      <c r="R152" s="762"/>
      <c r="S152" s="762"/>
      <c r="T152" s="762"/>
      <c r="U152" s="762"/>
      <c r="V152" s="76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79</v>
      </c>
      <c r="Q156" s="762"/>
      <c r="R156" s="762"/>
      <c r="S156" s="762"/>
      <c r="T156" s="762"/>
      <c r="U156" s="762"/>
      <c r="V156" s="76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79</v>
      </c>
      <c r="Q157" s="762"/>
      <c r="R157" s="762"/>
      <c r="S157" s="762"/>
      <c r="T157" s="762"/>
      <c r="U157" s="762"/>
      <c r="V157" s="76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79</v>
      </c>
      <c r="Q164" s="762"/>
      <c r="R164" s="762"/>
      <c r="S164" s="762"/>
      <c r="T164" s="762"/>
      <c r="U164" s="762"/>
      <c r="V164" s="76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79</v>
      </c>
      <c r="Q165" s="762"/>
      <c r="R165" s="762"/>
      <c r="S165" s="762"/>
      <c r="T165" s="762"/>
      <c r="U165" s="762"/>
      <c r="V165" s="76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79</v>
      </c>
      <c r="Q169" s="762"/>
      <c r="R169" s="762"/>
      <c r="S169" s="762"/>
      <c r="T169" s="762"/>
      <c r="U169" s="762"/>
      <c r="V169" s="76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79</v>
      </c>
      <c r="Q170" s="762"/>
      <c r="R170" s="762"/>
      <c r="S170" s="762"/>
      <c r="T170" s="762"/>
      <c r="U170" s="762"/>
      <c r="V170" s="76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285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79</v>
      </c>
      <c r="Q175" s="762"/>
      <c r="R175" s="762"/>
      <c r="S175" s="762"/>
      <c r="T175" s="762"/>
      <c r="U175" s="762"/>
      <c r="V175" s="76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79</v>
      </c>
      <c r="Q176" s="762"/>
      <c r="R176" s="762"/>
      <c r="S176" s="762"/>
      <c r="T176" s="762"/>
      <c r="U176" s="762"/>
      <c r="V176" s="76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61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55</v>
      </c>
      <c r="Y179" s="742">
        <f t="shared" si="25"/>
        <v>58.800000000000004</v>
      </c>
      <c r="Z179" s="36">
        <f>IFERROR(IF(Y179=0,"",ROUNDUP(Y179/H179,0)*0.00902),"")</f>
        <v>0.12628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58.535714285714285</v>
      </c>
      <c r="BN179" s="64">
        <f t="shared" si="27"/>
        <v>62.58</v>
      </c>
      <c r="BO179" s="64">
        <f t="shared" si="28"/>
        <v>9.9206349206349201E-2</v>
      </c>
      <c r="BP179" s="64">
        <f t="shared" si="29"/>
        <v>0.10606060606060606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81</v>
      </c>
      <c r="Y181" s="742">
        <f t="shared" si="25"/>
        <v>84</v>
      </c>
      <c r="Z181" s="36">
        <f>IFERROR(IF(Y181=0,"",ROUNDUP(Y181/H181,0)*0.00902),"")</f>
        <v>0.1804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85.050000000000011</v>
      </c>
      <c r="BN181" s="64">
        <f t="shared" si="27"/>
        <v>88.199999999999989</v>
      </c>
      <c r="BO181" s="64">
        <f t="shared" si="28"/>
        <v>0.1461038961038961</v>
      </c>
      <c r="BP181" s="64">
        <f t="shared" si="29"/>
        <v>0.15151515151515152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73</v>
      </c>
      <c r="Y182" s="742">
        <f t="shared" si="25"/>
        <v>73.5</v>
      </c>
      <c r="Z182" s="36">
        <f>IFERROR(IF(Y182=0,"",ROUNDUP(Y182/H182,0)*0.00502),"")</f>
        <v>0.1757</v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77.519047619047612</v>
      </c>
      <c r="BN182" s="64">
        <f t="shared" si="27"/>
        <v>78.05</v>
      </c>
      <c r="BO182" s="64">
        <f t="shared" si="28"/>
        <v>0.14855514855514856</v>
      </c>
      <c r="BP182" s="64">
        <f t="shared" si="29"/>
        <v>0.1495726495726496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100</v>
      </c>
      <c r="Y184" s="742">
        <f t="shared" si="25"/>
        <v>100.80000000000001</v>
      </c>
      <c r="Z184" s="36">
        <f>IFERROR(IF(Y184=0,"",ROUNDUP(Y184/H184,0)*0.00502),"")</f>
        <v>0.24096000000000001</v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104.76190476190477</v>
      </c>
      <c r="BN184" s="64">
        <f t="shared" si="27"/>
        <v>105.60000000000002</v>
      </c>
      <c r="BO184" s="64">
        <f t="shared" si="28"/>
        <v>0.20350020350020354</v>
      </c>
      <c r="BP184" s="64">
        <f t="shared" si="29"/>
        <v>0.20512820512820515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79</v>
      </c>
      <c r="Q187" s="762"/>
      <c r="R187" s="762"/>
      <c r="S187" s="762"/>
      <c r="T187" s="762"/>
      <c r="U187" s="762"/>
      <c r="V187" s="76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114.76190476190476</v>
      </c>
      <c r="Y187" s="743">
        <f>IFERROR(Y178/H178,"0")+IFERROR(Y179/H179,"0")+IFERROR(Y180/H180,"0")+IFERROR(Y181/H181,"0")+IFERROR(Y182/H182,"0")+IFERROR(Y183/H183,"0")+IFERROR(Y184/H184,"0")+IFERROR(Y185/H185,"0")+IFERROR(Y186/H186,"0")</f>
        <v>117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0.72334000000000009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79</v>
      </c>
      <c r="Q188" s="762"/>
      <c r="R188" s="762"/>
      <c r="S188" s="762"/>
      <c r="T188" s="762"/>
      <c r="U188" s="762"/>
      <c r="V188" s="763"/>
      <c r="W188" s="37" t="s">
        <v>68</v>
      </c>
      <c r="X188" s="743">
        <f>IFERROR(SUM(X178:X186),"0")</f>
        <v>309</v>
      </c>
      <c r="Y188" s="743">
        <f>IFERROR(SUM(Y178:Y186),"0")</f>
        <v>317.10000000000002</v>
      </c>
      <c r="Z188" s="37"/>
      <c r="AA188" s="744"/>
      <c r="AB188" s="744"/>
      <c r="AC188" s="744"/>
    </row>
    <row r="189" spans="1:68" ht="16.5" hidden="1" customHeight="1" x14ac:dyDescent="0.25">
      <c r="A189" s="745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79</v>
      </c>
      <c r="Q193" s="762"/>
      <c r="R193" s="762"/>
      <c r="S193" s="762"/>
      <c r="T193" s="762"/>
      <c r="U193" s="762"/>
      <c r="V193" s="76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79</v>
      </c>
      <c r="Q194" s="762"/>
      <c r="R194" s="762"/>
      <c r="S194" s="762"/>
      <c r="T194" s="762"/>
      <c r="U194" s="762"/>
      <c r="V194" s="76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79</v>
      </c>
      <c r="Q198" s="762"/>
      <c r="R198" s="762"/>
      <c r="S198" s="762"/>
      <c r="T198" s="762"/>
      <c r="U198" s="762"/>
      <c r="V198" s="76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79</v>
      </c>
      <c r="Q199" s="762"/>
      <c r="R199" s="762"/>
      <c r="S199" s="762"/>
      <c r="T199" s="762"/>
      <c r="U199" s="762"/>
      <c r="V199" s="76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120</v>
      </c>
      <c r="Y201" s="742">
        <f t="shared" ref="Y201:Y208" si="30">IFERROR(IF(X201="",0,CEILING((X201/$H201),1)*$H201),"")</f>
        <v>124.2</v>
      </c>
      <c r="Z201" s="36">
        <f>IFERROR(IF(Y201=0,"",ROUNDUP(Y201/H201,0)*0.00902),"")</f>
        <v>0.20746000000000001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124.66666666666667</v>
      </c>
      <c r="BN201" s="64">
        <f t="shared" ref="BN201:BN208" si="32">IFERROR(Y201*I201/H201,"0")</f>
        <v>129.03</v>
      </c>
      <c r="BO201" s="64">
        <f t="shared" ref="BO201:BO208" si="33">IFERROR(1/J201*(X201/H201),"0")</f>
        <v>0.16835016835016836</v>
      </c>
      <c r="BP201" s="64">
        <f t="shared" ref="BP201:BP208" si="34">IFERROR(1/J201*(Y201/H201),"0")</f>
        <v>0.17424242424242425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84</v>
      </c>
      <c r="Y202" s="742">
        <f t="shared" si="30"/>
        <v>86.4</v>
      </c>
      <c r="Z202" s="36">
        <f>IFERROR(IF(Y202=0,"",ROUNDUP(Y202/H202,0)*0.00902),"")</f>
        <v>0.14432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87.266666666666666</v>
      </c>
      <c r="BN202" s="64">
        <f t="shared" si="32"/>
        <v>89.76</v>
      </c>
      <c r="BO202" s="64">
        <f t="shared" si="33"/>
        <v>0.11784511784511785</v>
      </c>
      <c r="BP202" s="64">
        <f t="shared" si="34"/>
        <v>0.12121212121212122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145</v>
      </c>
      <c r="Y204" s="742">
        <f t="shared" si="30"/>
        <v>145.80000000000001</v>
      </c>
      <c r="Z204" s="36">
        <f>IFERROR(IF(Y204=0,"",ROUNDUP(Y204/H204,0)*0.00902),"")</f>
        <v>0.24354000000000001</v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150.63888888888889</v>
      </c>
      <c r="BN204" s="64">
        <f t="shared" si="32"/>
        <v>151.47</v>
      </c>
      <c r="BO204" s="64">
        <f t="shared" si="33"/>
        <v>0.20342312008978675</v>
      </c>
      <c r="BP204" s="64">
        <f t="shared" si="34"/>
        <v>0.20454545454545456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28</v>
      </c>
      <c r="Y206" s="742">
        <f t="shared" si="30"/>
        <v>28.8</v>
      </c>
      <c r="Z206" s="36">
        <f>IFERROR(IF(Y206=0,"",ROUNDUP(Y206/H206,0)*0.00502),"")</f>
        <v>8.0320000000000003E-2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29.555555555555554</v>
      </c>
      <c r="BN206" s="64">
        <f t="shared" si="32"/>
        <v>30.4</v>
      </c>
      <c r="BO206" s="64">
        <f t="shared" si="33"/>
        <v>6.6476733143399816E-2</v>
      </c>
      <c r="BP206" s="64">
        <f t="shared" si="34"/>
        <v>6.8376068376068383E-2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44</v>
      </c>
      <c r="Y208" s="742">
        <f t="shared" si="30"/>
        <v>45</v>
      </c>
      <c r="Z208" s="36">
        <f>IFERROR(IF(Y208=0,"",ROUNDUP(Y208/H208,0)*0.00502),"")</f>
        <v>0.1255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46.444444444444443</v>
      </c>
      <c r="BN208" s="64">
        <f t="shared" si="32"/>
        <v>47.5</v>
      </c>
      <c r="BO208" s="64">
        <f t="shared" si="33"/>
        <v>0.10446343779677113</v>
      </c>
      <c r="BP208" s="64">
        <f t="shared" si="34"/>
        <v>0.10683760683760685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79</v>
      </c>
      <c r="Q209" s="762"/>
      <c r="R209" s="762"/>
      <c r="S209" s="762"/>
      <c r="T209" s="762"/>
      <c r="U209" s="762"/>
      <c r="V209" s="76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104.62962962962963</v>
      </c>
      <c r="Y209" s="743">
        <f>IFERROR(Y201/H201,"0")+IFERROR(Y202/H202,"0")+IFERROR(Y203/H203,"0")+IFERROR(Y204/H204,"0")+IFERROR(Y205/H205,"0")+IFERROR(Y206/H206,"0")+IFERROR(Y207/H207,"0")+IFERROR(Y208/H208,"0")</f>
        <v>107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0.80113999999999996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79</v>
      </c>
      <c r="Q210" s="762"/>
      <c r="R210" s="762"/>
      <c r="S210" s="762"/>
      <c r="T210" s="762"/>
      <c r="U210" s="762"/>
      <c r="V210" s="763"/>
      <c r="W210" s="37" t="s">
        <v>68</v>
      </c>
      <c r="X210" s="743">
        <f>IFERROR(SUM(X201:X208),"0")</f>
        <v>421</v>
      </c>
      <c r="Y210" s="743">
        <f>IFERROR(SUM(Y201:Y208),"0")</f>
        <v>430.20000000000005</v>
      </c>
      <c r="Z210" s="37"/>
      <c r="AA210" s="744"/>
      <c r="AB210" s="744"/>
      <c r="AC210" s="744"/>
    </row>
    <row r="211" spans="1:68" ht="14.25" hidden="1" customHeight="1" x14ac:dyDescent="0.25">
      <c r="A211" s="758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46</v>
      </c>
      <c r="Y213" s="742">
        <f t="shared" si="35"/>
        <v>46.8</v>
      </c>
      <c r="Z213" s="36">
        <f>IFERROR(IF(Y213=0,"",ROUNDUP(Y213/H213,0)*0.01898),"")</f>
        <v>0.11388000000000001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49.060769230769239</v>
      </c>
      <c r="BN213" s="64">
        <f t="shared" si="37"/>
        <v>49.914000000000001</v>
      </c>
      <c r="BO213" s="64">
        <f t="shared" si="38"/>
        <v>9.2147435897435903E-2</v>
      </c>
      <c r="BP213" s="64">
        <f t="shared" si="39"/>
        <v>9.375E-2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99</v>
      </c>
      <c r="Y215" s="742">
        <f t="shared" si="35"/>
        <v>104.39999999999999</v>
      </c>
      <c r="Z215" s="36">
        <f>IFERROR(IF(Y215=0,"",ROUNDUP(Y215/H215,0)*0.01898),"")</f>
        <v>0.22776000000000002</v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104.90586206896552</v>
      </c>
      <c r="BN215" s="64">
        <f t="shared" si="37"/>
        <v>110.62799999999999</v>
      </c>
      <c r="BO215" s="64">
        <f t="shared" si="38"/>
        <v>0.17780172413793105</v>
      </c>
      <c r="BP215" s="64">
        <f t="shared" si="39"/>
        <v>0.1875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65</v>
      </c>
      <c r="Y216" s="742">
        <f t="shared" si="35"/>
        <v>67.2</v>
      </c>
      <c r="Z216" s="36">
        <f t="shared" ref="Z216:Z223" si="40">IFERROR(IF(Y216=0,"",ROUNDUP(Y216/H216,0)*0.00651),"")</f>
        <v>0.18228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72.3125</v>
      </c>
      <c r="BN216" s="64">
        <f t="shared" si="37"/>
        <v>74.760000000000005</v>
      </c>
      <c r="BO216" s="64">
        <f t="shared" si="38"/>
        <v>0.14880952380952384</v>
      </c>
      <c r="BP216" s="64">
        <f t="shared" si="39"/>
        <v>0.15384615384615388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126</v>
      </c>
      <c r="Y219" s="742">
        <f t="shared" si="35"/>
        <v>127.19999999999999</v>
      </c>
      <c r="Z219" s="36">
        <f t="shared" si="40"/>
        <v>0.34503</v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139.23000000000002</v>
      </c>
      <c r="BN219" s="64">
        <f t="shared" si="37"/>
        <v>140.55599999999998</v>
      </c>
      <c r="BO219" s="64">
        <f t="shared" si="38"/>
        <v>0.28846153846153849</v>
      </c>
      <c r="BP219" s="64">
        <f t="shared" si="39"/>
        <v>0.29120879120879123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56</v>
      </c>
      <c r="Y221" s="742">
        <f t="shared" si="35"/>
        <v>57.599999999999994</v>
      </c>
      <c r="Z221" s="36">
        <f t="shared" si="40"/>
        <v>0.15623999999999999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61.88</v>
      </c>
      <c r="BN221" s="64">
        <f t="shared" si="37"/>
        <v>63.648000000000003</v>
      </c>
      <c r="BO221" s="64">
        <f t="shared" si="38"/>
        <v>0.12820512820512822</v>
      </c>
      <c r="BP221" s="64">
        <f t="shared" si="39"/>
        <v>0.13186813186813187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55</v>
      </c>
      <c r="Y222" s="742">
        <f t="shared" si="35"/>
        <v>55.199999999999996</v>
      </c>
      <c r="Z222" s="36">
        <f t="shared" si="40"/>
        <v>0.14973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60.912500000000001</v>
      </c>
      <c r="BN222" s="64">
        <f t="shared" si="37"/>
        <v>61.134</v>
      </c>
      <c r="BO222" s="64">
        <f t="shared" si="38"/>
        <v>0.12591575091575094</v>
      </c>
      <c r="BP222" s="64">
        <f t="shared" si="39"/>
        <v>0.1263736263736264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79</v>
      </c>
      <c r="Q224" s="762"/>
      <c r="R224" s="762"/>
      <c r="S224" s="762"/>
      <c r="T224" s="762"/>
      <c r="U224" s="762"/>
      <c r="V224" s="76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143.11007957559681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146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1.17492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79</v>
      </c>
      <c r="Q225" s="762"/>
      <c r="R225" s="762"/>
      <c r="S225" s="762"/>
      <c r="T225" s="762"/>
      <c r="U225" s="762"/>
      <c r="V225" s="763"/>
      <c r="W225" s="37" t="s">
        <v>68</v>
      </c>
      <c r="X225" s="743">
        <f>IFERROR(SUM(X212:X223),"0")</f>
        <v>447</v>
      </c>
      <c r="Y225" s="743">
        <f>IFERROR(SUM(Y212:Y223),"0")</f>
        <v>458.39999999999992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3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16</v>
      </c>
      <c r="Y229" s="742">
        <f>IFERROR(IF(X229="",0,CEILING((X229/$H229),1)*$H229),"")</f>
        <v>16.8</v>
      </c>
      <c r="Z229" s="36">
        <f>IFERROR(IF(Y229=0,"",ROUNDUP(Y229/H229,0)*0.00651),"")</f>
        <v>4.5569999999999999E-2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17.680000000000003</v>
      </c>
      <c r="BN229" s="64">
        <f>IFERROR(Y229*I229/H229,"0")</f>
        <v>18.564000000000004</v>
      </c>
      <c r="BO229" s="64">
        <f>IFERROR(1/J229*(X229/H229),"0")</f>
        <v>3.6630036630036632E-2</v>
      </c>
      <c r="BP229" s="64">
        <f>IFERROR(1/J229*(Y229/H229),"0")</f>
        <v>3.8461538461538471E-2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19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20.995000000000005</v>
      </c>
      <c r="BN230" s="64">
        <f>IFERROR(Y230*I230/H230,"0")</f>
        <v>21.216000000000001</v>
      </c>
      <c r="BO230" s="64">
        <f>IFERROR(1/J230*(X230/H230),"0")</f>
        <v>4.3498168498168503E-2</v>
      </c>
      <c r="BP230" s="64">
        <f>IFERROR(1/J230*(Y230/H230),"0")</f>
        <v>4.3956043956043959E-2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79</v>
      </c>
      <c r="Q231" s="762"/>
      <c r="R231" s="762"/>
      <c r="S231" s="762"/>
      <c r="T231" s="762"/>
      <c r="U231" s="762"/>
      <c r="V231" s="763"/>
      <c r="W231" s="37" t="s">
        <v>80</v>
      </c>
      <c r="X231" s="743">
        <f>IFERROR(X227/H227,"0")+IFERROR(X228/H228,"0")+IFERROR(X229/H229,"0")+IFERROR(X230/H230,"0")</f>
        <v>14.583333333333334</v>
      </c>
      <c r="Y231" s="743">
        <f>IFERROR(Y227/H227,"0")+IFERROR(Y228/H228,"0")+IFERROR(Y229/H229,"0")+IFERROR(Y230/H230,"0")</f>
        <v>15</v>
      </c>
      <c r="Z231" s="743">
        <f>IFERROR(IF(Z227="",0,Z227),"0")+IFERROR(IF(Z228="",0,Z228),"0")+IFERROR(IF(Z229="",0,Z229),"0")+IFERROR(IF(Z230="",0,Z230),"0")</f>
        <v>9.7650000000000001E-2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79</v>
      </c>
      <c r="Q232" s="762"/>
      <c r="R232" s="762"/>
      <c r="S232" s="762"/>
      <c r="T232" s="762"/>
      <c r="U232" s="762"/>
      <c r="V232" s="763"/>
      <c r="W232" s="37" t="s">
        <v>68</v>
      </c>
      <c r="X232" s="743">
        <f>IFERROR(SUM(X227:X230),"0")</f>
        <v>35</v>
      </c>
      <c r="Y232" s="743">
        <f>IFERROR(SUM(Y227:Y230),"0")</f>
        <v>36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79</v>
      </c>
      <c r="Q243" s="762"/>
      <c r="R243" s="762"/>
      <c r="S243" s="762"/>
      <c r="T243" s="762"/>
      <c r="U243" s="762"/>
      <c r="V243" s="76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79</v>
      </c>
      <c r="Q244" s="762"/>
      <c r="R244" s="762"/>
      <c r="S244" s="762"/>
      <c r="T244" s="762"/>
      <c r="U244" s="762"/>
      <c r="V244" s="76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113</v>
      </c>
      <c r="Y248" s="742">
        <f t="shared" si="46"/>
        <v>116</v>
      </c>
      <c r="Z248" s="36">
        <f>IFERROR(IF(Y248=0,"",ROUNDUP(Y248/H248,0)*0.01898),"")</f>
        <v>0.1898</v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117.2375</v>
      </c>
      <c r="BN248" s="64">
        <f t="shared" si="48"/>
        <v>120.35</v>
      </c>
      <c r="BO248" s="64">
        <f t="shared" si="49"/>
        <v>0.15220905172413793</v>
      </c>
      <c r="BP248" s="64">
        <f t="shared" si="50"/>
        <v>0.15625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79</v>
      </c>
      <c r="Q256" s="762"/>
      <c r="R256" s="762"/>
      <c r="S256" s="762"/>
      <c r="T256" s="762"/>
      <c r="U256" s="762"/>
      <c r="V256" s="76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9.7413793103448274</v>
      </c>
      <c r="Y256" s="743">
        <f>IFERROR(Y247/H247,"0")+IFERROR(Y248/H248,"0")+IFERROR(Y249/H249,"0")+IFERROR(Y250/H250,"0")+IFERROR(Y251/H251,"0")+IFERROR(Y252/H252,"0")+IFERROR(Y253/H253,"0")+IFERROR(Y254/H254,"0")+IFERROR(Y255/H255,"0")</f>
        <v>10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0.1898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79</v>
      </c>
      <c r="Q257" s="762"/>
      <c r="R257" s="762"/>
      <c r="S257" s="762"/>
      <c r="T257" s="762"/>
      <c r="U257" s="762"/>
      <c r="V257" s="763"/>
      <c r="W257" s="37" t="s">
        <v>68</v>
      </c>
      <c r="X257" s="743">
        <f>IFERROR(SUM(X247:X255),"0")</f>
        <v>113</v>
      </c>
      <c r="Y257" s="743">
        <f>IFERROR(SUM(Y247:Y255),"0")</f>
        <v>116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79</v>
      </c>
      <c r="Q260" s="762"/>
      <c r="R260" s="762"/>
      <c r="S260" s="762"/>
      <c r="T260" s="762"/>
      <c r="U260" s="762"/>
      <c r="V260" s="76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79</v>
      </c>
      <c r="Q261" s="762"/>
      <c r="R261" s="762"/>
      <c r="S261" s="762"/>
      <c r="T261" s="762"/>
      <c r="U261" s="762"/>
      <c r="V261" s="76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79</v>
      </c>
      <c r="Q273" s="762"/>
      <c r="R273" s="762"/>
      <c r="S273" s="762"/>
      <c r="T273" s="762"/>
      <c r="U273" s="762"/>
      <c r="V273" s="76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79</v>
      </c>
      <c r="Q274" s="762"/>
      <c r="R274" s="762"/>
      <c r="S274" s="762"/>
      <c r="T274" s="762"/>
      <c r="U274" s="762"/>
      <c r="V274" s="76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79</v>
      </c>
      <c r="Q278" s="762"/>
      <c r="R278" s="762"/>
      <c r="S278" s="762"/>
      <c r="T278" s="762"/>
      <c r="U278" s="762"/>
      <c r="V278" s="76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79</v>
      </c>
      <c r="Q279" s="762"/>
      <c r="R279" s="762"/>
      <c r="S279" s="762"/>
      <c r="T279" s="762"/>
      <c r="U279" s="762"/>
      <c r="V279" s="76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79</v>
      </c>
      <c r="Q285" s="762"/>
      <c r="R285" s="762"/>
      <c r="S285" s="762"/>
      <c r="T285" s="762"/>
      <c r="U285" s="762"/>
      <c r="V285" s="76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79</v>
      </c>
      <c r="Q286" s="762"/>
      <c r="R286" s="762"/>
      <c r="S286" s="762"/>
      <c r="T286" s="762"/>
      <c r="U286" s="762"/>
      <c r="V286" s="76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485</v>
      </c>
      <c r="B292" s="54" t="s">
        <v>486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79</v>
      </c>
      <c r="Q295" s="762"/>
      <c r="R295" s="762"/>
      <c r="S295" s="762"/>
      <c r="T295" s="762"/>
      <c r="U295" s="762"/>
      <c r="V295" s="763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79</v>
      </c>
      <c r="Q296" s="762"/>
      <c r="R296" s="762"/>
      <c r="S296" s="762"/>
      <c r="T296" s="762"/>
      <c r="U296" s="762"/>
      <c r="V296" s="763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79</v>
      </c>
      <c r="Q300" s="762"/>
      <c r="R300" s="762"/>
      <c r="S300" s="762"/>
      <c r="T300" s="762"/>
      <c r="U300" s="762"/>
      <c r="V300" s="76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79</v>
      </c>
      <c r="Q301" s="762"/>
      <c r="R301" s="762"/>
      <c r="S301" s="762"/>
      <c r="T301" s="762"/>
      <c r="U301" s="762"/>
      <c r="V301" s="76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79</v>
      </c>
      <c r="Q304" s="762"/>
      <c r="R304" s="762"/>
      <c r="S304" s="762"/>
      <c r="T304" s="762"/>
      <c r="U304" s="762"/>
      <c r="V304" s="76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79</v>
      </c>
      <c r="Q305" s="762"/>
      <c r="R305" s="762"/>
      <c r="S305" s="762"/>
      <c r="T305" s="762"/>
      <c r="U305" s="762"/>
      <c r="V305" s="76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79</v>
      </c>
      <c r="Q309" s="762"/>
      <c r="R309" s="762"/>
      <c r="S309" s="762"/>
      <c r="T309" s="762"/>
      <c r="U309" s="762"/>
      <c r="V309" s="76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79</v>
      </c>
      <c r="Q310" s="762"/>
      <c r="R310" s="762"/>
      <c r="S310" s="762"/>
      <c r="T310" s="762"/>
      <c r="U310" s="762"/>
      <c r="V310" s="76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79</v>
      </c>
      <c r="Q314" s="762"/>
      <c r="R314" s="762"/>
      <c r="S314" s="762"/>
      <c r="T314" s="762"/>
      <c r="U314" s="762"/>
      <c r="V314" s="76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79</v>
      </c>
      <c r="Q315" s="762"/>
      <c r="R315" s="762"/>
      <c r="S315" s="762"/>
      <c r="T315" s="762"/>
      <c r="U315" s="762"/>
      <c r="V315" s="76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79</v>
      </c>
      <c r="Q318" s="762"/>
      <c r="R318" s="762"/>
      <c r="S318" s="762"/>
      <c r="T318" s="762"/>
      <c r="U318" s="762"/>
      <c r="V318" s="76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79</v>
      </c>
      <c r="Q319" s="762"/>
      <c r="R319" s="762"/>
      <c r="S319" s="762"/>
      <c r="T319" s="762"/>
      <c r="U319" s="762"/>
      <c r="V319" s="76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79</v>
      </c>
      <c r="Q323" s="762"/>
      <c r="R323" s="762"/>
      <c r="S323" s="762"/>
      <c r="T323" s="762"/>
      <c r="U323" s="762"/>
      <c r="V323" s="76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79</v>
      </c>
      <c r="Q324" s="762"/>
      <c r="R324" s="762"/>
      <c r="S324" s="762"/>
      <c r="T324" s="762"/>
      <c r="U324" s="762"/>
      <c r="V324" s="76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79</v>
      </c>
      <c r="Q329" s="762"/>
      <c r="R329" s="762"/>
      <c r="S329" s="762"/>
      <c r="T329" s="762"/>
      <c r="U329" s="762"/>
      <c r="V329" s="76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79</v>
      </c>
      <c r="Q330" s="762"/>
      <c r="R330" s="762"/>
      <c r="S330" s="762"/>
      <c r="T330" s="762"/>
      <c r="U330" s="762"/>
      <c r="V330" s="76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79</v>
      </c>
      <c r="Q334" s="762"/>
      <c r="R334" s="762"/>
      <c r="S334" s="762"/>
      <c r="T334" s="762"/>
      <c r="U334" s="762"/>
      <c r="V334" s="76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79</v>
      </c>
      <c r="Q335" s="762"/>
      <c r="R335" s="762"/>
      <c r="S335" s="762"/>
      <c r="T335" s="762"/>
      <c r="U335" s="762"/>
      <c r="V335" s="76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79</v>
      </c>
      <c r="Q338" s="762"/>
      <c r="R338" s="762"/>
      <c r="S338" s="762"/>
      <c r="T338" s="762"/>
      <c r="U338" s="762"/>
      <c r="V338" s="76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79</v>
      </c>
      <c r="Q339" s="762"/>
      <c r="R339" s="762"/>
      <c r="S339" s="762"/>
      <c r="T339" s="762"/>
      <c r="U339" s="762"/>
      <c r="V339" s="76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79</v>
      </c>
      <c r="Q343" s="762"/>
      <c r="R343" s="762"/>
      <c r="S343" s="762"/>
      <c r="T343" s="762"/>
      <c r="U343" s="762"/>
      <c r="V343" s="76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79</v>
      </c>
      <c r="Q344" s="762"/>
      <c r="R344" s="762"/>
      <c r="S344" s="762"/>
      <c r="T344" s="762"/>
      <c r="U344" s="762"/>
      <c r="V344" s="76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79</v>
      </c>
      <c r="Q355" s="762"/>
      <c r="R355" s="762"/>
      <c r="S355" s="762"/>
      <c r="T355" s="762"/>
      <c r="U355" s="762"/>
      <c r="V355" s="76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79</v>
      </c>
      <c r="Q356" s="762"/>
      <c r="R356" s="762"/>
      <c r="S356" s="762"/>
      <c r="T356" s="762"/>
      <c r="U356" s="762"/>
      <c r="V356" s="76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79</v>
      </c>
      <c r="Q362" s="762"/>
      <c r="R362" s="762"/>
      <c r="S362" s="762"/>
      <c r="T362" s="762"/>
      <c r="U362" s="762"/>
      <c r="V362" s="76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79</v>
      </c>
      <c r="Q363" s="762"/>
      <c r="R363" s="762"/>
      <c r="S363" s="762"/>
      <c r="T363" s="762"/>
      <c r="U363" s="762"/>
      <c r="V363" s="76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27</v>
      </c>
      <c r="Y370" s="742">
        <f t="shared" si="66"/>
        <v>27</v>
      </c>
      <c r="Z370" s="36">
        <f>IFERROR(IF(Y370=0,"",ROUNDUP(Y370/H370,0)*0.00651),"")</f>
        <v>6.5100000000000005E-2</v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29.58</v>
      </c>
      <c r="BN370" s="64">
        <f t="shared" si="68"/>
        <v>29.58</v>
      </c>
      <c r="BO370" s="64">
        <f t="shared" si="69"/>
        <v>5.4945054945054951E-2</v>
      </c>
      <c r="BP370" s="64">
        <f t="shared" si="70"/>
        <v>5.4945054945054951E-2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79</v>
      </c>
      <c r="Q371" s="762"/>
      <c r="R371" s="762"/>
      <c r="S371" s="762"/>
      <c r="T371" s="762"/>
      <c r="U371" s="762"/>
      <c r="V371" s="763"/>
      <c r="W371" s="37" t="s">
        <v>80</v>
      </c>
      <c r="X371" s="743">
        <f>IFERROR(X365/H365,"0")+IFERROR(X366/H366,"0")+IFERROR(X367/H367,"0")+IFERROR(X368/H368,"0")+IFERROR(X369/H369,"0")+IFERROR(X370/H370,"0")</f>
        <v>10</v>
      </c>
      <c r="Y371" s="743">
        <f>IFERROR(Y365/H365,"0")+IFERROR(Y366/H366,"0")+IFERROR(Y367/H367,"0")+IFERROR(Y368/H368,"0")+IFERROR(Y369/H369,"0")+IFERROR(Y370/H370,"0")</f>
        <v>10</v>
      </c>
      <c r="Z371" s="743">
        <f>IFERROR(IF(Z365="",0,Z365),"0")+IFERROR(IF(Z366="",0,Z366),"0")+IFERROR(IF(Z367="",0,Z367),"0")+IFERROR(IF(Z368="",0,Z368),"0")+IFERROR(IF(Z369="",0,Z369),"0")+IFERROR(IF(Z370="",0,Z370),"0")</f>
        <v>6.5100000000000005E-2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79</v>
      </c>
      <c r="Q372" s="762"/>
      <c r="R372" s="762"/>
      <c r="S372" s="762"/>
      <c r="T372" s="762"/>
      <c r="U372" s="762"/>
      <c r="V372" s="763"/>
      <c r="W372" s="37" t="s">
        <v>68</v>
      </c>
      <c r="X372" s="743">
        <f>IFERROR(SUM(X365:X370),"0")</f>
        <v>27</v>
      </c>
      <c r="Y372" s="743">
        <f>IFERROR(SUM(Y365:Y370),"0")</f>
        <v>27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78</v>
      </c>
      <c r="Y374" s="742">
        <f>IFERROR(IF(X374="",0,CEILING((X374/$H374),1)*$H374),"")</f>
        <v>84</v>
      </c>
      <c r="Z374" s="36">
        <f>IFERROR(IF(Y374=0,"",ROUNDUP(Y374/H374,0)*0.01898),"")</f>
        <v>0.1898</v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82.819285714285712</v>
      </c>
      <c r="BN374" s="64">
        <f>IFERROR(Y374*I374/H374,"0")</f>
        <v>89.19</v>
      </c>
      <c r="BO374" s="64">
        <f>IFERROR(1/J374*(X374/H374),"0")</f>
        <v>0.1450892857142857</v>
      </c>
      <c r="BP374" s="64">
        <f>IFERROR(1/J374*(Y374/H374),"0")</f>
        <v>0.15625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105</v>
      </c>
      <c r="Y375" s="742">
        <f>IFERROR(IF(X375="",0,CEILING((X375/$H375),1)*$H375),"")</f>
        <v>109.2</v>
      </c>
      <c r="Z375" s="36">
        <f>IFERROR(IF(Y375=0,"",ROUNDUP(Y375/H375,0)*0.01898),"")</f>
        <v>0.26572000000000001</v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111.98653846153847</v>
      </c>
      <c r="BN375" s="64">
        <f>IFERROR(Y375*I375/H375,"0")</f>
        <v>116.46600000000002</v>
      </c>
      <c r="BO375" s="64">
        <f>IFERROR(1/J375*(X375/H375),"0")</f>
        <v>0.21033653846153846</v>
      </c>
      <c r="BP375" s="64">
        <f>IFERROR(1/J375*(Y375/H375),"0")</f>
        <v>0.21875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36</v>
      </c>
      <c r="Y376" s="742">
        <f>IFERROR(IF(X376="",0,CEILING((X376/$H376),1)*$H376),"")</f>
        <v>42</v>
      </c>
      <c r="Z376" s="36">
        <f>IFERROR(IF(Y376=0,"",ROUNDUP(Y376/H376,0)*0.01898),"")</f>
        <v>9.4899999999999998E-2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38.224285714285713</v>
      </c>
      <c r="BN376" s="64">
        <f>IFERROR(Y376*I376/H376,"0")</f>
        <v>44.594999999999999</v>
      </c>
      <c r="BO376" s="64">
        <f>IFERROR(1/J376*(X376/H376),"0")</f>
        <v>6.6964285714285712E-2</v>
      </c>
      <c r="BP376" s="64">
        <f>IFERROR(1/J376*(Y376/H376),"0")</f>
        <v>7.8125E-2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79</v>
      </c>
      <c r="Q377" s="762"/>
      <c r="R377" s="762"/>
      <c r="S377" s="762"/>
      <c r="T377" s="762"/>
      <c r="U377" s="762"/>
      <c r="V377" s="763"/>
      <c r="W377" s="37" t="s">
        <v>80</v>
      </c>
      <c r="X377" s="743">
        <f>IFERROR(X374/H374,"0")+IFERROR(X375/H375,"0")+IFERROR(X376/H376,"0")</f>
        <v>27.032967032967029</v>
      </c>
      <c r="Y377" s="743">
        <f>IFERROR(Y374/H374,"0")+IFERROR(Y375/H375,"0")+IFERROR(Y376/H376,"0")</f>
        <v>29</v>
      </c>
      <c r="Z377" s="743">
        <f>IFERROR(IF(Z374="",0,Z374),"0")+IFERROR(IF(Z375="",0,Z375),"0")+IFERROR(IF(Z376="",0,Z376),"0")</f>
        <v>0.55042000000000002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79</v>
      </c>
      <c r="Q378" s="762"/>
      <c r="R378" s="762"/>
      <c r="S378" s="762"/>
      <c r="T378" s="762"/>
      <c r="U378" s="762"/>
      <c r="V378" s="763"/>
      <c r="W378" s="37" t="s">
        <v>68</v>
      </c>
      <c r="X378" s="743">
        <f>IFERROR(SUM(X374:X376),"0")</f>
        <v>219</v>
      </c>
      <c r="Y378" s="743">
        <f>IFERROR(SUM(Y374:Y376),"0")</f>
        <v>235.2</v>
      </c>
      <c r="Z378" s="37"/>
      <c r="AA378" s="744"/>
      <c r="AB378" s="744"/>
      <c r="AC378" s="744"/>
    </row>
    <row r="379" spans="1:68" ht="14.25" hidden="1" customHeight="1" x14ac:dyDescent="0.25">
      <c r="A379" s="758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7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8</v>
      </c>
      <c r="Y382" s="742">
        <f>IFERROR(IF(X382="",0,CEILING((X382/$H382),1)*$H382),"")</f>
        <v>10.199999999999999</v>
      </c>
      <c r="Z382" s="36">
        <f>IFERROR(IF(Y382=0,"",ROUNDUP(Y382/H382,0)*0.00651),"")</f>
        <v>2.6040000000000001E-2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9.2705882352941185</v>
      </c>
      <c r="BN382" s="64">
        <f>IFERROR(Y382*I382/H382,"0")</f>
        <v>11.82</v>
      </c>
      <c r="BO382" s="64">
        <f>IFERROR(1/J382*(X382/H382),"0")</f>
        <v>1.7237664296487831E-2</v>
      </c>
      <c r="BP382" s="64">
        <f>IFERROR(1/J382*(Y382/H382),"0")</f>
        <v>2.197802197802198E-2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3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3.3882352941176475</v>
      </c>
      <c r="BN383" s="64">
        <f>IFERROR(Y383*I383/H383,"0")</f>
        <v>5.76</v>
      </c>
      <c r="BO383" s="64">
        <f>IFERROR(1/J383*(X383/H383),"0")</f>
        <v>6.4641241111829352E-3</v>
      </c>
      <c r="BP383" s="64">
        <f>IFERROR(1/J383*(Y383/H383),"0")</f>
        <v>1.098901098901099E-2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79</v>
      </c>
      <c r="Q384" s="762"/>
      <c r="R384" s="762"/>
      <c r="S384" s="762"/>
      <c r="T384" s="762"/>
      <c r="U384" s="762"/>
      <c r="V384" s="763"/>
      <c r="W384" s="37" t="s">
        <v>80</v>
      </c>
      <c r="X384" s="743">
        <f>IFERROR(X380/H380,"0")+IFERROR(X381/H381,"0")+IFERROR(X382/H382,"0")+IFERROR(X383/H383,"0")</f>
        <v>4.3137254901960791</v>
      </c>
      <c r="Y384" s="743">
        <f>IFERROR(Y380/H380,"0")+IFERROR(Y381/H381,"0")+IFERROR(Y382/H382,"0")+IFERROR(Y383/H383,"0")</f>
        <v>6</v>
      </c>
      <c r="Z384" s="743">
        <f>IFERROR(IF(Z380="",0,Z380),"0")+IFERROR(IF(Z381="",0,Z381),"0")+IFERROR(IF(Z382="",0,Z382),"0")+IFERROR(IF(Z383="",0,Z383),"0")</f>
        <v>3.9059999999999997E-2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79</v>
      </c>
      <c r="Q385" s="762"/>
      <c r="R385" s="762"/>
      <c r="S385" s="762"/>
      <c r="T385" s="762"/>
      <c r="U385" s="762"/>
      <c r="V385" s="763"/>
      <c r="W385" s="37" t="s">
        <v>68</v>
      </c>
      <c r="X385" s="743">
        <f>IFERROR(SUM(X380:X383),"0")</f>
        <v>11</v>
      </c>
      <c r="Y385" s="743">
        <f>IFERROR(SUM(Y380:Y383),"0")</f>
        <v>15.299999999999999</v>
      </c>
      <c r="Z385" s="37"/>
      <c r="AA385" s="744"/>
      <c r="AB385" s="744"/>
      <c r="AC385" s="744"/>
    </row>
    <row r="386" spans="1:68" ht="14.25" hidden="1" customHeight="1" x14ac:dyDescent="0.25">
      <c r="A386" s="758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79</v>
      </c>
      <c r="Q390" s="762"/>
      <c r="R390" s="762"/>
      <c r="S390" s="762"/>
      <c r="T390" s="762"/>
      <c r="U390" s="762"/>
      <c r="V390" s="76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79</v>
      </c>
      <c r="Q391" s="762"/>
      <c r="R391" s="762"/>
      <c r="S391" s="762"/>
      <c r="T391" s="762"/>
      <c r="U391" s="762"/>
      <c r="V391" s="76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79</v>
      </c>
      <c r="Q395" s="762"/>
      <c r="R395" s="762"/>
      <c r="S395" s="762"/>
      <c r="T395" s="762"/>
      <c r="U395" s="762"/>
      <c r="V395" s="76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79</v>
      </c>
      <c r="Q396" s="762"/>
      <c r="R396" s="762"/>
      <c r="S396" s="762"/>
      <c r="T396" s="762"/>
      <c r="U396" s="762"/>
      <c r="V396" s="76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19</v>
      </c>
      <c r="Y398" s="74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20.217407407407407</v>
      </c>
      <c r="BN398" s="64">
        <f>IFERROR(Y398*I398/H398,"0")</f>
        <v>25.856999999999996</v>
      </c>
      <c r="BO398" s="64">
        <f>IFERROR(1/J398*(X398/H398),"0")</f>
        <v>3.6651234567901238E-2</v>
      </c>
      <c r="BP398" s="64">
        <f>IFERROR(1/J398*(Y398/H398),"0")</f>
        <v>4.6875E-2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79</v>
      </c>
      <c r="Q401" s="762"/>
      <c r="R401" s="762"/>
      <c r="S401" s="762"/>
      <c r="T401" s="762"/>
      <c r="U401" s="762"/>
      <c r="V401" s="763"/>
      <c r="W401" s="37" t="s">
        <v>80</v>
      </c>
      <c r="X401" s="743">
        <f>IFERROR(X398/H398,"0")+IFERROR(X399/H399,"0")+IFERROR(X400/H400,"0")</f>
        <v>2.3456790123456792</v>
      </c>
      <c r="Y401" s="743">
        <f>IFERROR(Y398/H398,"0")+IFERROR(Y399/H399,"0")+IFERROR(Y400/H400,"0")</f>
        <v>3</v>
      </c>
      <c r="Z401" s="743">
        <f>IFERROR(IF(Z398="",0,Z398),"0")+IFERROR(IF(Z399="",0,Z399),"0")+IFERROR(IF(Z400="",0,Z400),"0")</f>
        <v>5.6940000000000004E-2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79</v>
      </c>
      <c r="Q402" s="762"/>
      <c r="R402" s="762"/>
      <c r="S402" s="762"/>
      <c r="T402" s="762"/>
      <c r="U402" s="762"/>
      <c r="V402" s="763"/>
      <c r="W402" s="37" t="s">
        <v>68</v>
      </c>
      <c r="X402" s="743">
        <f>IFERROR(SUM(X398:X400),"0")</f>
        <v>19</v>
      </c>
      <c r="Y402" s="743">
        <f>IFERROR(SUM(Y398:Y400),"0")</f>
        <v>24.299999999999997</v>
      </c>
      <c r="Z402" s="37"/>
      <c r="AA402" s="744"/>
      <c r="AB402" s="744"/>
      <c r="AC402" s="744"/>
    </row>
    <row r="403" spans="1:68" ht="27.75" hidden="1" customHeight="1" x14ac:dyDescent="0.2">
      <c r="A403" s="803" t="s">
        <v>631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398</v>
      </c>
      <c r="Y406" s="742">
        <f t="shared" ref="Y406:Y415" si="71">IFERROR(IF(X406="",0,CEILING((X406/$H406),1)*$H406),"")</f>
        <v>405</v>
      </c>
      <c r="Z406" s="36">
        <f>IFERROR(IF(Y406=0,"",ROUNDUP(Y406/H406,0)*0.02175),"")</f>
        <v>0.58724999999999994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410.73599999999999</v>
      </c>
      <c r="BN406" s="64">
        <f t="shared" ref="BN406:BN415" si="73">IFERROR(Y406*I406/H406,"0")</f>
        <v>417.96000000000004</v>
      </c>
      <c r="BO406" s="64">
        <f t="shared" ref="BO406:BO415" si="74">IFERROR(1/J406*(X406/H406),"0")</f>
        <v>0.55277777777777781</v>
      </c>
      <c r="BP406" s="64">
        <f t="shared" ref="BP406:BP415" si="75">IFERROR(1/J406*(Y406/H406),"0")</f>
        <v>0.5625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13</v>
      </c>
      <c r="Y408" s="742">
        <f t="shared" si="71"/>
        <v>15</v>
      </c>
      <c r="Z408" s="36">
        <f>IFERROR(IF(Y408=0,"",ROUNDUP(Y408/H408,0)*0.02175),"")</f>
        <v>2.1749999999999999E-2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13.416</v>
      </c>
      <c r="BN408" s="64">
        <f t="shared" si="73"/>
        <v>15.48</v>
      </c>
      <c r="BO408" s="64">
        <f t="shared" si="74"/>
        <v>1.8055555555555554E-2</v>
      </c>
      <c r="BP408" s="64">
        <f t="shared" si="75"/>
        <v>2.0833333333333332E-2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229</v>
      </c>
      <c r="Y410" s="742">
        <f t="shared" si="71"/>
        <v>240</v>
      </c>
      <c r="Z410" s="36">
        <f>IFERROR(IF(Y410=0,"",ROUNDUP(Y410/H410,0)*0.02175),"")</f>
        <v>0.34799999999999998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236.328</v>
      </c>
      <c r="BN410" s="64">
        <f t="shared" si="73"/>
        <v>247.68</v>
      </c>
      <c r="BO410" s="64">
        <f t="shared" si="74"/>
        <v>0.31805555555555554</v>
      </c>
      <c r="BP410" s="64">
        <f t="shared" si="75"/>
        <v>0.33333333333333331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500</v>
      </c>
      <c r="Y411" s="742">
        <f t="shared" si="71"/>
        <v>510</v>
      </c>
      <c r="Z411" s="36">
        <f>IFERROR(IF(Y411=0,"",ROUNDUP(Y411/H411,0)*0.02175),"")</f>
        <v>0.73949999999999994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516</v>
      </c>
      <c r="BN411" s="64">
        <f t="shared" si="73"/>
        <v>526.32000000000005</v>
      </c>
      <c r="BO411" s="64">
        <f t="shared" si="74"/>
        <v>0.69444444444444442</v>
      </c>
      <c r="BP411" s="64">
        <f t="shared" si="75"/>
        <v>0.70833333333333326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79</v>
      </c>
      <c r="Q416" s="762"/>
      <c r="R416" s="762"/>
      <c r="S416" s="762"/>
      <c r="T416" s="762"/>
      <c r="U416" s="762"/>
      <c r="V416" s="76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76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79</v>
      </c>
      <c r="Q417" s="762"/>
      <c r="R417" s="762"/>
      <c r="S417" s="762"/>
      <c r="T417" s="762"/>
      <c r="U417" s="762"/>
      <c r="V417" s="763"/>
      <c r="W417" s="37" t="s">
        <v>68</v>
      </c>
      <c r="X417" s="743">
        <f>IFERROR(SUM(X406:X415),"0")</f>
        <v>1140</v>
      </c>
      <c r="Y417" s="743">
        <f>IFERROR(SUM(Y406:Y415),"0")</f>
        <v>1170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577</v>
      </c>
      <c r="Y419" s="742">
        <f>IFERROR(IF(X419="",0,CEILING((X419/$H419),1)*$H419),"")</f>
        <v>585</v>
      </c>
      <c r="Z419" s="36">
        <f>IFERROR(IF(Y419=0,"",ROUNDUP(Y419/H419,0)*0.02175),"")</f>
        <v>0.84824999999999995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595.46400000000006</v>
      </c>
      <c r="BN419" s="64">
        <f>IFERROR(Y419*I419/H419,"0")</f>
        <v>603.72</v>
      </c>
      <c r="BO419" s="64">
        <f>IFERROR(1/J419*(X419/H419),"0")</f>
        <v>0.80138888888888893</v>
      </c>
      <c r="BP419" s="64">
        <f>IFERROR(1/J419*(Y419/H419),"0")</f>
        <v>0.8125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79</v>
      </c>
      <c r="Q421" s="762"/>
      <c r="R421" s="762"/>
      <c r="S421" s="762"/>
      <c r="T421" s="762"/>
      <c r="U421" s="762"/>
      <c r="V421" s="763"/>
      <c r="W421" s="37" t="s">
        <v>80</v>
      </c>
      <c r="X421" s="743">
        <f>IFERROR(X419/H419,"0")+IFERROR(X420/H420,"0")</f>
        <v>38.466666666666669</v>
      </c>
      <c r="Y421" s="743">
        <f>IFERROR(Y419/H419,"0")+IFERROR(Y420/H420,"0")</f>
        <v>39</v>
      </c>
      <c r="Z421" s="743">
        <f>IFERROR(IF(Z419="",0,Z419),"0")+IFERROR(IF(Z420="",0,Z420),"0")</f>
        <v>0.84824999999999995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79</v>
      </c>
      <c r="Q422" s="762"/>
      <c r="R422" s="762"/>
      <c r="S422" s="762"/>
      <c r="T422" s="762"/>
      <c r="U422" s="762"/>
      <c r="V422" s="763"/>
      <c r="W422" s="37" t="s">
        <v>68</v>
      </c>
      <c r="X422" s="743">
        <f>IFERROR(SUM(X419:X420),"0")</f>
        <v>577</v>
      </c>
      <c r="Y422" s="743">
        <f>IFERROR(SUM(Y419:Y420),"0")</f>
        <v>585</v>
      </c>
      <c r="Z422" s="37"/>
      <c r="AA422" s="744"/>
      <c r="AB422" s="744"/>
      <c r="AC422" s="744"/>
    </row>
    <row r="423" spans="1:68" ht="14.25" hidden="1" customHeight="1" x14ac:dyDescent="0.25">
      <c r="A423" s="758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8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4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79</v>
      </c>
      <c r="Q426" s="762"/>
      <c r="R426" s="762"/>
      <c r="S426" s="762"/>
      <c r="T426" s="762"/>
      <c r="U426" s="762"/>
      <c r="V426" s="76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79</v>
      </c>
      <c r="Q427" s="762"/>
      <c r="R427" s="762"/>
      <c r="S427" s="762"/>
      <c r="T427" s="762"/>
      <c r="U427" s="762"/>
      <c r="V427" s="76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4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52</v>
      </c>
      <c r="Y429" s="742">
        <f>IFERROR(IF(X429="",0,CEILING((X429/$H429),1)*$H429),"")</f>
        <v>54</v>
      </c>
      <c r="Z429" s="36">
        <f>IFERROR(IF(Y429=0,"",ROUNDUP(Y429/H429,0)*0.01898),"")</f>
        <v>0.11388000000000001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54.998666666666665</v>
      </c>
      <c r="BN429" s="64">
        <f>IFERROR(Y429*I429/H429,"0")</f>
        <v>57.113999999999997</v>
      </c>
      <c r="BO429" s="64">
        <f>IFERROR(1/J429*(X429/H429),"0")</f>
        <v>9.0277777777777776E-2</v>
      </c>
      <c r="BP429" s="64">
        <f>IFERROR(1/J429*(Y429/H429),"0")</f>
        <v>9.375E-2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79</v>
      </c>
      <c r="Q430" s="762"/>
      <c r="R430" s="762"/>
      <c r="S430" s="762"/>
      <c r="T430" s="762"/>
      <c r="U430" s="762"/>
      <c r="V430" s="763"/>
      <c r="W430" s="37" t="s">
        <v>80</v>
      </c>
      <c r="X430" s="743">
        <f>IFERROR(X429/H429,"0")</f>
        <v>5.7777777777777777</v>
      </c>
      <c r="Y430" s="743">
        <f>IFERROR(Y429/H429,"0")</f>
        <v>6</v>
      </c>
      <c r="Z430" s="743">
        <f>IFERROR(IF(Z429="",0,Z429),"0")</f>
        <v>0.11388000000000001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79</v>
      </c>
      <c r="Q431" s="762"/>
      <c r="R431" s="762"/>
      <c r="S431" s="762"/>
      <c r="T431" s="762"/>
      <c r="U431" s="762"/>
      <c r="V431" s="763"/>
      <c r="W431" s="37" t="s">
        <v>68</v>
      </c>
      <c r="X431" s="743">
        <f>IFERROR(SUM(X429:X429),"0")</f>
        <v>52</v>
      </c>
      <c r="Y431" s="743">
        <f>IFERROR(SUM(Y429:Y429),"0")</f>
        <v>54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79</v>
      </c>
      <c r="Q442" s="762"/>
      <c r="R442" s="762"/>
      <c r="S442" s="762"/>
      <c r="T442" s="762"/>
      <c r="U442" s="762"/>
      <c r="V442" s="76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79</v>
      </c>
      <c r="Q443" s="762"/>
      <c r="R443" s="762"/>
      <c r="S443" s="762"/>
      <c r="T443" s="762"/>
      <c r="U443" s="762"/>
      <c r="V443" s="763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79</v>
      </c>
      <c r="Q447" s="762"/>
      <c r="R447" s="762"/>
      <c r="S447" s="762"/>
      <c r="T447" s="762"/>
      <c r="U447" s="762"/>
      <c r="V447" s="763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79</v>
      </c>
      <c r="Q448" s="762"/>
      <c r="R448" s="762"/>
      <c r="S448" s="762"/>
      <c r="T448" s="762"/>
      <c r="U448" s="762"/>
      <c r="V448" s="763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456</v>
      </c>
      <c r="Y450" s="742">
        <f>IFERROR(IF(X450="",0,CEILING((X450/$H450),1)*$H450),"")</f>
        <v>459</v>
      </c>
      <c r="Z450" s="36">
        <f>IFERROR(IF(Y450=0,"",ROUNDUP(Y450/H450,0)*0.01898),"")</f>
        <v>0.96798000000000006</v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482.29599999999999</v>
      </c>
      <c r="BN450" s="64">
        <f>IFERROR(Y450*I450/H450,"0")</f>
        <v>485.46900000000005</v>
      </c>
      <c r="BO450" s="64">
        <f>IFERROR(1/J450*(X450/H450),"0")</f>
        <v>0.79166666666666663</v>
      </c>
      <c r="BP450" s="64">
        <f>IFERROR(1/J450*(Y450/H450),"0")</f>
        <v>0.796875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79</v>
      </c>
      <c r="Q455" s="762"/>
      <c r="R455" s="762"/>
      <c r="S455" s="762"/>
      <c r="T455" s="762"/>
      <c r="U455" s="762"/>
      <c r="V455" s="763"/>
      <c r="W455" s="37" t="s">
        <v>80</v>
      </c>
      <c r="X455" s="743">
        <f>IFERROR(X450/H450,"0")+IFERROR(X451/H451,"0")+IFERROR(X452/H452,"0")+IFERROR(X453/H453,"0")+IFERROR(X454/H454,"0")</f>
        <v>50.666666666666664</v>
      </c>
      <c r="Y455" s="743">
        <f>IFERROR(Y450/H450,"0")+IFERROR(Y451/H451,"0")+IFERROR(Y452/H452,"0")+IFERROR(Y453/H453,"0")+IFERROR(Y454/H454,"0")</f>
        <v>51</v>
      </c>
      <c r="Z455" s="743">
        <f>IFERROR(IF(Z450="",0,Z450),"0")+IFERROR(IF(Z451="",0,Z451),"0")+IFERROR(IF(Z452="",0,Z452),"0")+IFERROR(IF(Z453="",0,Z453),"0")+IFERROR(IF(Z454="",0,Z454),"0")</f>
        <v>0.96798000000000006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79</v>
      </c>
      <c r="Q456" s="762"/>
      <c r="R456" s="762"/>
      <c r="S456" s="762"/>
      <c r="T456" s="762"/>
      <c r="U456" s="762"/>
      <c r="V456" s="763"/>
      <c r="W456" s="37" t="s">
        <v>68</v>
      </c>
      <c r="X456" s="743">
        <f>IFERROR(SUM(X450:X454),"0")</f>
        <v>456</v>
      </c>
      <c r="Y456" s="743">
        <f>IFERROR(SUM(Y450:Y454),"0")</f>
        <v>459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7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79</v>
      </c>
      <c r="Q459" s="762"/>
      <c r="R459" s="762"/>
      <c r="S459" s="762"/>
      <c r="T459" s="762"/>
      <c r="U459" s="762"/>
      <c r="V459" s="76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79</v>
      </c>
      <c r="Q460" s="762"/>
      <c r="R460" s="762"/>
      <c r="S460" s="762"/>
      <c r="T460" s="762"/>
      <c r="U460" s="762"/>
      <c r="V460" s="76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715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6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0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1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6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8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07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3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7</v>
      </c>
      <c r="Y476" s="742">
        <f t="shared" si="81"/>
        <v>8.4</v>
      </c>
      <c r="Z476" s="36">
        <f t="shared" si="86"/>
        <v>2.0080000000000001E-2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7.4333333333333327</v>
      </c>
      <c r="BN476" s="64">
        <f t="shared" si="83"/>
        <v>8.92</v>
      </c>
      <c r="BO476" s="64">
        <f t="shared" si="84"/>
        <v>1.4245014245014245E-2</v>
      </c>
      <c r="BP476" s="64">
        <f t="shared" si="85"/>
        <v>1.7094017094017096E-2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67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79</v>
      </c>
      <c r="Q480" s="762"/>
      <c r="R480" s="762"/>
      <c r="S480" s="762"/>
      <c r="T480" s="762"/>
      <c r="U480" s="762"/>
      <c r="V480" s="76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3.333333333333333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79</v>
      </c>
      <c r="Q481" s="762"/>
      <c r="R481" s="762"/>
      <c r="S481" s="762"/>
      <c r="T481" s="762"/>
      <c r="U481" s="762"/>
      <c r="V481" s="763"/>
      <c r="W481" s="37" t="s">
        <v>68</v>
      </c>
      <c r="X481" s="743">
        <f>IFERROR(SUM(X464:X479),"0")</f>
        <v>7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hidden="1" customHeight="1" x14ac:dyDescent="0.25">
      <c r="A482" s="758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79</v>
      </c>
      <c r="Q485" s="762"/>
      <c r="R485" s="762"/>
      <c r="S485" s="762"/>
      <c r="T485" s="762"/>
      <c r="U485" s="762"/>
      <c r="V485" s="76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79</v>
      </c>
      <c r="Q486" s="762"/>
      <c r="R486" s="762"/>
      <c r="S486" s="762"/>
      <c r="T486" s="762"/>
      <c r="U486" s="762"/>
      <c r="V486" s="76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764</v>
      </c>
      <c r="B488" s="54" t="s">
        <v>765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79</v>
      </c>
      <c r="Q489" s="762"/>
      <c r="R489" s="762"/>
      <c r="S489" s="762"/>
      <c r="T489" s="762"/>
      <c r="U489" s="762"/>
      <c r="V489" s="763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79</v>
      </c>
      <c r="Q490" s="762"/>
      <c r="R490" s="762"/>
      <c r="S490" s="762"/>
      <c r="T490" s="762"/>
      <c r="U490" s="762"/>
      <c r="V490" s="763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79</v>
      </c>
      <c r="Q494" s="762"/>
      <c r="R494" s="762"/>
      <c r="S494" s="762"/>
      <c r="T494" s="762"/>
      <c r="U494" s="762"/>
      <c r="V494" s="76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79</v>
      </c>
      <c r="Q495" s="762"/>
      <c r="R495" s="762"/>
      <c r="S495" s="762"/>
      <c r="T495" s="762"/>
      <c r="U495" s="762"/>
      <c r="V495" s="76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40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79</v>
      </c>
      <c r="Q501" s="762"/>
      <c r="R501" s="762"/>
      <c r="S501" s="762"/>
      <c r="T501" s="762"/>
      <c r="U501" s="762"/>
      <c r="V501" s="76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79</v>
      </c>
      <c r="Q502" s="762"/>
      <c r="R502" s="762"/>
      <c r="S502" s="762"/>
      <c r="T502" s="762"/>
      <c r="U502" s="762"/>
      <c r="V502" s="76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4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51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79</v>
      </c>
      <c r="Q508" s="762"/>
      <c r="R508" s="762"/>
      <c r="S508" s="762"/>
      <c r="T508" s="762"/>
      <c r="U508" s="762"/>
      <c r="V508" s="76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79</v>
      </c>
      <c r="Q509" s="762"/>
      <c r="R509" s="762"/>
      <c r="S509" s="762"/>
      <c r="T509" s="762"/>
      <c r="U509" s="762"/>
      <c r="V509" s="76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79</v>
      </c>
      <c r="Q513" s="762"/>
      <c r="R513" s="762"/>
      <c r="S513" s="762"/>
      <c r="T513" s="762"/>
      <c r="U513" s="762"/>
      <c r="V513" s="76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79</v>
      </c>
      <c r="Q514" s="762"/>
      <c r="R514" s="762"/>
      <c r="S514" s="762"/>
      <c r="T514" s="762"/>
      <c r="U514" s="762"/>
      <c r="V514" s="76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79</v>
      </c>
      <c r="Q517" s="762"/>
      <c r="R517" s="762"/>
      <c r="S517" s="762"/>
      <c r="T517" s="762"/>
      <c r="U517" s="762"/>
      <c r="V517" s="76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79</v>
      </c>
      <c r="Q518" s="762"/>
      <c r="R518" s="762"/>
      <c r="S518" s="762"/>
      <c r="T518" s="762"/>
      <c r="U518" s="762"/>
      <c r="V518" s="76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805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45</v>
      </c>
      <c r="Y522" s="742">
        <f t="shared" ref="Y522:Y537" si="87">IFERROR(IF(X522="",0,CEILING((X522/$H522),1)*$H522),"")</f>
        <v>47.52</v>
      </c>
      <c r="Z522" s="36">
        <f t="shared" ref="Z522:Z527" si="88">IFERROR(IF(Y522=0,"",ROUNDUP(Y522/H522,0)*0.01196),"")</f>
        <v>0.10764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48.068181818181813</v>
      </c>
      <c r="BN522" s="64">
        <f t="shared" ref="BN522:BN537" si="90">IFERROR(Y522*I522/H522,"0")</f>
        <v>50.760000000000005</v>
      </c>
      <c r="BO522" s="64">
        <f t="shared" ref="BO522:BO537" si="91">IFERROR(1/J522*(X522/H522),"0")</f>
        <v>8.1949300699300689E-2</v>
      </c>
      <c r="BP522" s="64">
        <f t="shared" ref="BP522:BP537" si="92">IFERROR(1/J522*(Y522/H522),"0")</f>
        <v>8.6538461538461536E-2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234</v>
      </c>
      <c r="Y527" s="742">
        <f t="shared" si="87"/>
        <v>237.60000000000002</v>
      </c>
      <c r="Z527" s="36">
        <f t="shared" si="88"/>
        <v>0.53820000000000001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249.95454545454544</v>
      </c>
      <c r="BN527" s="64">
        <f t="shared" si="90"/>
        <v>253.8</v>
      </c>
      <c r="BO527" s="64">
        <f t="shared" si="91"/>
        <v>0.42613636363636359</v>
      </c>
      <c r="BP527" s="64">
        <f t="shared" si="92"/>
        <v>0.43269230769230771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1092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4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4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79</v>
      </c>
      <c r="Q538" s="762"/>
      <c r="R538" s="762"/>
      <c r="S538" s="762"/>
      <c r="T538" s="762"/>
      <c r="U538" s="762"/>
      <c r="V538" s="76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52.840909090909086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0.64583999999999997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79</v>
      </c>
      <c r="Q539" s="762"/>
      <c r="R539" s="762"/>
      <c r="S539" s="762"/>
      <c r="T539" s="762"/>
      <c r="U539" s="762"/>
      <c r="V539" s="763"/>
      <c r="W539" s="37" t="s">
        <v>68</v>
      </c>
      <c r="X539" s="743">
        <f>IFERROR(SUM(X522:X537),"0")</f>
        <v>279</v>
      </c>
      <c r="Y539" s="743">
        <f>IFERROR(SUM(Y522:Y537),"0")</f>
        <v>285.12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417</v>
      </c>
      <c r="Y541" s="742">
        <f>IFERROR(IF(X541="",0,CEILING((X541/$H541),1)*$H541),"")</f>
        <v>417.12</v>
      </c>
      <c r="Z541" s="36">
        <f>IFERROR(IF(Y541=0,"",ROUNDUP(Y541/H541,0)*0.01196),"")</f>
        <v>0.94484000000000001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445.43181818181807</v>
      </c>
      <c r="BN541" s="64">
        <f>IFERROR(Y541*I541/H541,"0")</f>
        <v>445.55999999999995</v>
      </c>
      <c r="BO541" s="64">
        <f>IFERROR(1/J541*(X541/H541),"0")</f>
        <v>0.75939685314685312</v>
      </c>
      <c r="BP541" s="64">
        <f>IFERROR(1/J541*(Y541/H541),"0")</f>
        <v>0.75961538461538469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33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79</v>
      </c>
      <c r="Q545" s="762"/>
      <c r="R545" s="762"/>
      <c r="S545" s="762"/>
      <c r="T545" s="762"/>
      <c r="U545" s="762"/>
      <c r="V545" s="763"/>
      <c r="W545" s="37" t="s">
        <v>80</v>
      </c>
      <c r="X545" s="743">
        <f>IFERROR(X541/H541,"0")+IFERROR(X542/H542,"0")+IFERROR(X543/H543,"0")+IFERROR(X544/H544,"0")</f>
        <v>78.97727272727272</v>
      </c>
      <c r="Y545" s="743">
        <f>IFERROR(Y541/H541,"0")+IFERROR(Y542/H542,"0")+IFERROR(Y543/H543,"0")+IFERROR(Y544/H544,"0")</f>
        <v>79</v>
      </c>
      <c r="Z545" s="743">
        <f>IFERROR(IF(Z541="",0,Z541),"0")+IFERROR(IF(Z542="",0,Z542),"0")+IFERROR(IF(Z543="",0,Z543),"0")+IFERROR(IF(Z544="",0,Z544),"0")</f>
        <v>0.94484000000000001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79</v>
      </c>
      <c r="Q546" s="762"/>
      <c r="R546" s="762"/>
      <c r="S546" s="762"/>
      <c r="T546" s="762"/>
      <c r="U546" s="762"/>
      <c r="V546" s="763"/>
      <c r="W546" s="37" t="s">
        <v>68</v>
      </c>
      <c r="X546" s="743">
        <f>IFERROR(SUM(X541:X544),"0")</f>
        <v>417</v>
      </c>
      <c r="Y546" s="743">
        <f>IFERROR(SUM(Y541:Y544),"0")</f>
        <v>417.12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859</v>
      </c>
      <c r="B548" s="54" t="s">
        <v>860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2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7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19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278</v>
      </c>
      <c r="Y550" s="742">
        <f t="shared" si="93"/>
        <v>279.84000000000003</v>
      </c>
      <c r="Z550" s="36">
        <f>IFERROR(IF(Y550=0,"",ROUNDUP(Y550/H550,0)*0.01196),"")</f>
        <v>0.63388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296.95454545454544</v>
      </c>
      <c r="BN550" s="64">
        <f t="shared" si="95"/>
        <v>298.92</v>
      </c>
      <c r="BO550" s="64">
        <f t="shared" si="96"/>
        <v>0.50626456876456871</v>
      </c>
      <c r="BP550" s="64">
        <f t="shared" si="97"/>
        <v>0.50961538461538469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69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801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5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76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52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79</v>
      </c>
      <c r="Q560" s="762"/>
      <c r="R560" s="762"/>
      <c r="S560" s="762"/>
      <c r="T560" s="762"/>
      <c r="U560" s="762"/>
      <c r="V560" s="76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52.651515151515149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0.63388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79</v>
      </c>
      <c r="Q561" s="762"/>
      <c r="R561" s="762"/>
      <c r="S561" s="762"/>
      <c r="T561" s="762"/>
      <c r="U561" s="762"/>
      <c r="V561" s="763"/>
      <c r="W561" s="37" t="s">
        <v>68</v>
      </c>
      <c r="X561" s="743">
        <f>IFERROR(SUM(X548:X559),"0")</f>
        <v>278</v>
      </c>
      <c r="Y561" s="743">
        <f>IFERROR(SUM(Y548:Y559),"0")</f>
        <v>279.84000000000003</v>
      </c>
      <c r="Z561" s="37"/>
      <c r="AA561" s="744"/>
      <c r="AB561" s="744"/>
      <c r="AC561" s="744"/>
    </row>
    <row r="562" spans="1:68" ht="14.25" hidden="1" customHeight="1" x14ac:dyDescent="0.25">
      <c r="A562" s="758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79</v>
      </c>
      <c r="Q566" s="762"/>
      <c r="R566" s="762"/>
      <c r="S566" s="762"/>
      <c r="T566" s="762"/>
      <c r="U566" s="762"/>
      <c r="V566" s="76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79</v>
      </c>
      <c r="Q567" s="762"/>
      <c r="R567" s="762"/>
      <c r="S567" s="762"/>
      <c r="T567" s="762"/>
      <c r="U567" s="762"/>
      <c r="V567" s="76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1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79</v>
      </c>
      <c r="Q571" s="762"/>
      <c r="R571" s="762"/>
      <c r="S571" s="762"/>
      <c r="T571" s="762"/>
      <c r="U571" s="762"/>
      <c r="V571" s="76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79</v>
      </c>
      <c r="Q572" s="762"/>
      <c r="R572" s="762"/>
      <c r="S572" s="762"/>
      <c r="T572" s="762"/>
      <c r="U572" s="762"/>
      <c r="V572" s="76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907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68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79</v>
      </c>
      <c r="Q577" s="762"/>
      <c r="R577" s="762"/>
      <c r="S577" s="762"/>
      <c r="T577" s="762"/>
      <c r="U577" s="762"/>
      <c r="V577" s="76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79</v>
      </c>
      <c r="Q578" s="762"/>
      <c r="R578" s="762"/>
      <c r="S578" s="762"/>
      <c r="T578" s="762"/>
      <c r="U578" s="762"/>
      <c r="V578" s="76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913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82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104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901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81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72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20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4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79</v>
      </c>
      <c r="Q589" s="762"/>
      <c r="R589" s="762"/>
      <c r="S589" s="762"/>
      <c r="T589" s="762"/>
      <c r="U589" s="762"/>
      <c r="V589" s="76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79</v>
      </c>
      <c r="Q590" s="762"/>
      <c r="R590" s="762"/>
      <c r="S590" s="762"/>
      <c r="T590" s="762"/>
      <c r="U590" s="762"/>
      <c r="V590" s="76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10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8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57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7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79</v>
      </c>
      <c r="Q596" s="762"/>
      <c r="R596" s="762"/>
      <c r="S596" s="762"/>
      <c r="T596" s="762"/>
      <c r="U596" s="762"/>
      <c r="V596" s="76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79</v>
      </c>
      <c r="Q597" s="762"/>
      <c r="R597" s="762"/>
      <c r="S597" s="762"/>
      <c r="T597" s="762"/>
      <c r="U597" s="762"/>
      <c r="V597" s="76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59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56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8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9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21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7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25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79</v>
      </c>
      <c r="Q606" s="762"/>
      <c r="R606" s="762"/>
      <c r="S606" s="762"/>
      <c r="T606" s="762"/>
      <c r="U606" s="762"/>
      <c r="V606" s="76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79</v>
      </c>
      <c r="Q607" s="762"/>
      <c r="R607" s="762"/>
      <c r="S607" s="762"/>
      <c r="T607" s="762"/>
      <c r="U607" s="762"/>
      <c r="V607" s="76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6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979</v>
      </c>
      <c r="B610" s="54" t="s">
        <v>983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934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81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91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5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79</v>
      </c>
      <c r="Q614" s="762"/>
      <c r="R614" s="762"/>
      <c r="S614" s="762"/>
      <c r="T614" s="762"/>
      <c r="U614" s="762"/>
      <c r="V614" s="763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79</v>
      </c>
      <c r="Q615" s="762"/>
      <c r="R615" s="762"/>
      <c r="S615" s="762"/>
      <c r="T615" s="762"/>
      <c r="U615" s="762"/>
      <c r="V615" s="763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83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4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7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29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79</v>
      </c>
      <c r="Q621" s="762"/>
      <c r="R621" s="762"/>
      <c r="S621" s="762"/>
      <c r="T621" s="762"/>
      <c r="U621" s="762"/>
      <c r="V621" s="76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79</v>
      </c>
      <c r="Q622" s="762"/>
      <c r="R622" s="762"/>
      <c r="S622" s="762"/>
      <c r="T622" s="762"/>
      <c r="U622" s="762"/>
      <c r="V622" s="76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53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80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79</v>
      </c>
      <c r="Q627" s="762"/>
      <c r="R627" s="762"/>
      <c r="S627" s="762"/>
      <c r="T627" s="762"/>
      <c r="U627" s="762"/>
      <c r="V627" s="76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79</v>
      </c>
      <c r="Q628" s="762"/>
      <c r="R628" s="762"/>
      <c r="S628" s="762"/>
      <c r="T628" s="762"/>
      <c r="U628" s="762"/>
      <c r="V628" s="76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84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79</v>
      </c>
      <c r="Q631" s="762"/>
      <c r="R631" s="762"/>
      <c r="S631" s="762"/>
      <c r="T631" s="762"/>
      <c r="U631" s="762"/>
      <c r="V631" s="76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79</v>
      </c>
      <c r="Q632" s="762"/>
      <c r="R632" s="762"/>
      <c r="S632" s="762"/>
      <c r="T632" s="762"/>
      <c r="U632" s="762"/>
      <c r="V632" s="76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57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79</v>
      </c>
      <c r="Q635" s="762"/>
      <c r="R635" s="762"/>
      <c r="S635" s="762"/>
      <c r="T635" s="762"/>
      <c r="U635" s="762"/>
      <c r="V635" s="76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79</v>
      </c>
      <c r="Q636" s="762"/>
      <c r="R636" s="762"/>
      <c r="S636" s="762"/>
      <c r="T636" s="762"/>
      <c r="U636" s="762"/>
      <c r="V636" s="76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5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64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79</v>
      </c>
      <c r="Q640" s="762"/>
      <c r="R640" s="762"/>
      <c r="S640" s="762"/>
      <c r="T640" s="762"/>
      <c r="U640" s="762"/>
      <c r="V640" s="76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79</v>
      </c>
      <c r="Q641" s="762"/>
      <c r="R641" s="762"/>
      <c r="S641" s="762"/>
      <c r="T641" s="762"/>
      <c r="U641" s="762"/>
      <c r="V641" s="76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1032</v>
      </c>
      <c r="Q642" s="855"/>
      <c r="R642" s="855"/>
      <c r="S642" s="855"/>
      <c r="T642" s="855"/>
      <c r="U642" s="855"/>
      <c r="V642" s="85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6542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6702.7800000000007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1033</v>
      </c>
      <c r="Q643" s="855"/>
      <c r="R643" s="855"/>
      <c r="S643" s="855"/>
      <c r="T643" s="855"/>
      <c r="U643" s="855"/>
      <c r="V643" s="856"/>
      <c r="W643" s="37" t="s">
        <v>68</v>
      </c>
      <c r="X643" s="743">
        <f>IFERROR(SUM(BM22:BM639),"0")</f>
        <v>6890.9701486749645</v>
      </c>
      <c r="Y643" s="743">
        <f>IFERROR(SUM(BN22:BN639),"0")</f>
        <v>7060.3760000000002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1034</v>
      </c>
      <c r="Q644" s="855"/>
      <c r="R644" s="855"/>
      <c r="S644" s="855"/>
      <c r="T644" s="855"/>
      <c r="U644" s="855"/>
      <c r="V644" s="856"/>
      <c r="W644" s="37" t="s">
        <v>1035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1036</v>
      </c>
      <c r="Q645" s="855"/>
      <c r="R645" s="855"/>
      <c r="S645" s="855"/>
      <c r="T645" s="855"/>
      <c r="U645" s="855"/>
      <c r="V645" s="856"/>
      <c r="W645" s="37" t="s">
        <v>68</v>
      </c>
      <c r="X645" s="743">
        <f>GrossWeightTotal+PalletQtyTotal*25</f>
        <v>7190.9701486749645</v>
      </c>
      <c r="Y645" s="743">
        <f>GrossWeightTotalR+PalletQtyTotalR*25</f>
        <v>7360.3760000000002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1037</v>
      </c>
      <c r="Q646" s="855"/>
      <c r="R646" s="855"/>
      <c r="S646" s="855"/>
      <c r="T646" s="855"/>
      <c r="U646" s="855"/>
      <c r="V646" s="85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1080.3614503140707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1105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1038</v>
      </c>
      <c r="Q647" s="855"/>
      <c r="R647" s="855"/>
      <c r="S647" s="855"/>
      <c r="T647" s="855"/>
      <c r="U647" s="855"/>
      <c r="V647" s="85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13.262259999999999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9" t="s">
        <v>87</v>
      </c>
      <c r="D649" s="795"/>
      <c r="E649" s="795"/>
      <c r="F649" s="795"/>
      <c r="G649" s="795"/>
      <c r="H649" s="796"/>
      <c r="I649" s="769" t="s">
        <v>285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631</v>
      </c>
      <c r="Y649" s="796"/>
      <c r="Z649" s="769" t="s">
        <v>715</v>
      </c>
      <c r="AA649" s="795"/>
      <c r="AB649" s="795"/>
      <c r="AC649" s="796"/>
      <c r="AD649" s="738" t="s">
        <v>805</v>
      </c>
      <c r="AE649" s="738" t="s">
        <v>907</v>
      </c>
      <c r="AF649" s="769" t="s">
        <v>913</v>
      </c>
      <c r="AG649" s="796"/>
    </row>
    <row r="650" spans="1:33" ht="14.25" customHeight="1" thickTop="1" x14ac:dyDescent="0.2">
      <c r="A650" s="1045" t="s">
        <v>1041</v>
      </c>
      <c r="B650" s="769" t="s">
        <v>62</v>
      </c>
      <c r="C650" s="769" t="s">
        <v>88</v>
      </c>
      <c r="D650" s="769" t="s">
        <v>113</v>
      </c>
      <c r="E650" s="769" t="s">
        <v>184</v>
      </c>
      <c r="F650" s="769" t="s">
        <v>210</v>
      </c>
      <c r="G650" s="769" t="s">
        <v>251</v>
      </c>
      <c r="H650" s="769" t="s">
        <v>87</v>
      </c>
      <c r="I650" s="769" t="s">
        <v>286</v>
      </c>
      <c r="J650" s="769" t="s">
        <v>315</v>
      </c>
      <c r="K650" s="769" t="s">
        <v>391</v>
      </c>
      <c r="L650" s="769" t="s">
        <v>411</v>
      </c>
      <c r="M650" s="769" t="s">
        <v>436</v>
      </c>
      <c r="N650" s="739"/>
      <c r="O650" s="769" t="s">
        <v>463</v>
      </c>
      <c r="P650" s="769" t="s">
        <v>466</v>
      </c>
      <c r="Q650" s="769" t="s">
        <v>475</v>
      </c>
      <c r="R650" s="769" t="s">
        <v>493</v>
      </c>
      <c r="S650" s="769" t="s">
        <v>506</v>
      </c>
      <c r="T650" s="769" t="s">
        <v>519</v>
      </c>
      <c r="U650" s="769" t="s">
        <v>532</v>
      </c>
      <c r="V650" s="769" t="s">
        <v>536</v>
      </c>
      <c r="W650" s="769" t="s">
        <v>618</v>
      </c>
      <c r="X650" s="769" t="s">
        <v>632</v>
      </c>
      <c r="Y650" s="769" t="s">
        <v>673</v>
      </c>
      <c r="Z650" s="769" t="s">
        <v>716</v>
      </c>
      <c r="AA650" s="769" t="s">
        <v>769</v>
      </c>
      <c r="AB650" s="769" t="s">
        <v>786</v>
      </c>
      <c r="AC650" s="769" t="s">
        <v>798</v>
      </c>
      <c r="AD650" s="769" t="s">
        <v>805</v>
      </c>
      <c r="AE650" s="769" t="s">
        <v>907</v>
      </c>
      <c r="AF650" s="769" t="s">
        <v>913</v>
      </c>
      <c r="AG650" s="769" t="s">
        <v>1007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309.5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428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745.2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302.10000000000002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317.10000000000002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924.60000000000025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116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277.5</v>
      </c>
      <c r="W652" s="46">
        <f>IFERROR(Y394*1,"0")+IFERROR(Y398*1,"0")+IFERROR(Y399*1,"0")+IFERROR(Y400*1,"0")</f>
        <v>24.299999999999997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1809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459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8.4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982.08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36"/>
        <filter val="1 140,00"/>
        <filter val="10,00"/>
        <filter val="100,00"/>
        <filter val="101,00"/>
        <filter val="104,63"/>
        <filter val="105,00"/>
        <filter val="11,00"/>
        <filter val="111,00"/>
        <filter val="113,00"/>
        <filter val="114,76"/>
        <filter val="116,00"/>
        <filter val="12"/>
        <filter val="12,87"/>
        <filter val="120,00"/>
        <filter val="126,00"/>
        <filter val="13,00"/>
        <filter val="139,00"/>
        <filter val="14,58"/>
        <filter val="141,00"/>
        <filter val="143,11"/>
        <filter val="145,00"/>
        <filter val="16,00"/>
        <filter val="183,00"/>
        <filter val="19,00"/>
        <filter val="2,13"/>
        <filter val="2,35"/>
        <filter val="202,00"/>
        <filter val="21,69"/>
        <filter val="219,00"/>
        <filter val="227,00"/>
        <filter val="229,00"/>
        <filter val="23,00"/>
        <filter val="234,00"/>
        <filter val="27,00"/>
        <filter val="27,03"/>
        <filter val="278,00"/>
        <filter val="279,00"/>
        <filter val="28,00"/>
        <filter val="296,00"/>
        <filter val="3,00"/>
        <filter val="3,33"/>
        <filter val="309,00"/>
        <filter val="35,00"/>
        <filter val="36,00"/>
        <filter val="38,47"/>
        <filter val="381,00"/>
        <filter val="398,00"/>
        <filter val="4,31"/>
        <filter val="417,00"/>
        <filter val="421,00"/>
        <filter val="44,00"/>
        <filter val="447,00"/>
        <filter val="45,00"/>
        <filter val="456,00"/>
        <filter val="46,00"/>
        <filter val="5,78"/>
        <filter val="50,67"/>
        <filter val="500,00"/>
        <filter val="501,00"/>
        <filter val="52,00"/>
        <filter val="52,19"/>
        <filter val="52,65"/>
        <filter val="52,84"/>
        <filter val="55,00"/>
        <filter val="56,00"/>
        <filter val="56,18"/>
        <filter val="577,00"/>
        <filter val="6 542,00"/>
        <filter val="6 890,97"/>
        <filter val="61,94"/>
        <filter val="65,00"/>
        <filter val="66,47"/>
        <filter val="7 190,97"/>
        <filter val="7,00"/>
        <filter val="7,78"/>
        <filter val="72,00"/>
        <filter val="73,00"/>
        <filter val="76,00"/>
        <filter val="78,00"/>
        <filter val="78,98"/>
        <filter val="8,00"/>
        <filter val="81,00"/>
        <filter val="83,00"/>
        <filter val="84,00"/>
        <filter val="9,74"/>
        <filter val="9,88"/>
        <filter val="99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