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2,25 ПОКОМ КИ филиалы\"/>
    </mc:Choice>
  </mc:AlternateContent>
  <xr:revisionPtr revIDLastSave="0" documentId="13_ncr:1_{6CA04605-CDCB-44CE-BDBC-3AAD5A76E2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8" i="1" l="1"/>
  <c r="P77" i="1"/>
  <c r="P21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O15" i="1"/>
  <c r="T15" i="1" s="1"/>
  <c r="O16" i="1"/>
  <c r="P16" i="1" s="1"/>
  <c r="O17" i="1"/>
  <c r="T17" i="1" s="1"/>
  <c r="O18" i="1"/>
  <c r="O19" i="1"/>
  <c r="T19" i="1" s="1"/>
  <c r="O20" i="1"/>
  <c r="O21" i="1"/>
  <c r="T21" i="1" s="1"/>
  <c r="O22" i="1"/>
  <c r="T22" i="1" s="1"/>
  <c r="O23" i="1"/>
  <c r="T23" i="1" s="1"/>
  <c r="O24" i="1"/>
  <c r="T24" i="1" s="1"/>
  <c r="O25" i="1"/>
  <c r="S25" i="1" s="1"/>
  <c r="O26" i="1"/>
  <c r="O27" i="1"/>
  <c r="T27" i="1" s="1"/>
  <c r="O28" i="1"/>
  <c r="O29" i="1"/>
  <c r="S29" i="1" s="1"/>
  <c r="O30" i="1"/>
  <c r="O31" i="1"/>
  <c r="S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S37" i="1" s="1"/>
  <c r="O38" i="1"/>
  <c r="P38" i="1" s="1"/>
  <c r="O39" i="1"/>
  <c r="T39" i="1" s="1"/>
  <c r="O40" i="1"/>
  <c r="O41" i="1"/>
  <c r="T41" i="1" s="1"/>
  <c r="O42" i="1"/>
  <c r="O43" i="1"/>
  <c r="T43" i="1" s="1"/>
  <c r="O44" i="1"/>
  <c r="O45" i="1"/>
  <c r="T45" i="1" s="1"/>
  <c r="O46" i="1"/>
  <c r="O47" i="1"/>
  <c r="S47" i="1" s="1"/>
  <c r="O48" i="1"/>
  <c r="T48" i="1" s="1"/>
  <c r="O49" i="1"/>
  <c r="S49" i="1" s="1"/>
  <c r="O50" i="1"/>
  <c r="O51" i="1"/>
  <c r="T51" i="1" s="1"/>
  <c r="O52" i="1"/>
  <c r="O53" i="1"/>
  <c r="T53" i="1" s="1"/>
  <c r="O54" i="1"/>
  <c r="P54" i="1" s="1"/>
  <c r="O55" i="1"/>
  <c r="T55" i="1" s="1"/>
  <c r="O56" i="1"/>
  <c r="O57" i="1"/>
  <c r="T57" i="1" s="1"/>
  <c r="O58" i="1"/>
  <c r="O59" i="1"/>
  <c r="T59" i="1" s="1"/>
  <c r="O60" i="1"/>
  <c r="O61" i="1"/>
  <c r="T61" i="1" s="1"/>
  <c r="O62" i="1"/>
  <c r="O63" i="1"/>
  <c r="S63" i="1" s="1"/>
  <c r="O64" i="1"/>
  <c r="O65" i="1"/>
  <c r="S65" i="1" s="1"/>
  <c r="O66" i="1"/>
  <c r="T66" i="1" s="1"/>
  <c r="O67" i="1"/>
  <c r="S67" i="1" s="1"/>
  <c r="O68" i="1"/>
  <c r="O69" i="1"/>
  <c r="T69" i="1" s="1"/>
  <c r="O70" i="1"/>
  <c r="T70" i="1" s="1"/>
  <c r="O71" i="1"/>
  <c r="T71" i="1" s="1"/>
  <c r="O72" i="1"/>
  <c r="O73" i="1"/>
  <c r="T73" i="1" s="1"/>
  <c r="O74" i="1"/>
  <c r="O75" i="1"/>
  <c r="T75" i="1" s="1"/>
  <c r="O76" i="1"/>
  <c r="O77" i="1"/>
  <c r="T77" i="1" s="1"/>
  <c r="O78" i="1"/>
  <c r="P78" i="1" s="1"/>
  <c r="O79" i="1"/>
  <c r="T79" i="1" s="1"/>
  <c r="O80" i="1"/>
  <c r="P80" i="1" s="1"/>
  <c r="O81" i="1"/>
  <c r="T81" i="1" s="1"/>
  <c r="O82" i="1"/>
  <c r="O83" i="1"/>
  <c r="T83" i="1" s="1"/>
  <c r="O84" i="1"/>
  <c r="O85" i="1"/>
  <c r="T85" i="1" s="1"/>
  <c r="O86" i="1"/>
  <c r="O87" i="1"/>
  <c r="T87" i="1" s="1"/>
  <c r="O88" i="1"/>
  <c r="O89" i="1"/>
  <c r="T89" i="1" s="1"/>
  <c r="O90" i="1"/>
  <c r="O91" i="1"/>
  <c r="T91" i="1" s="1"/>
  <c r="O92" i="1"/>
  <c r="AF92" i="1" s="1"/>
  <c r="O93" i="1"/>
  <c r="T93" i="1" s="1"/>
  <c r="O6" i="1"/>
  <c r="T6" i="1" s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AF70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23" i="1" l="1"/>
  <c r="AF23" i="1" s="1"/>
  <c r="P24" i="1"/>
  <c r="AF24" i="1" s="1"/>
  <c r="AF77" i="1"/>
  <c r="P34" i="1"/>
  <c r="AF34" i="1" s="1"/>
  <c r="P13" i="1"/>
  <c r="AF13" i="1" s="1"/>
  <c r="P53" i="1"/>
  <c r="AF53" i="1" s="1"/>
  <c r="P8" i="1"/>
  <c r="AF8" i="1" s="1"/>
  <c r="P27" i="1"/>
  <c r="P79" i="1"/>
  <c r="AF79" i="1" s="1"/>
  <c r="P90" i="1"/>
  <c r="AF90" i="1" s="1"/>
  <c r="P91" i="1"/>
  <c r="AF91" i="1" s="1"/>
  <c r="T92" i="1"/>
  <c r="AF88" i="1"/>
  <c r="T88" i="1"/>
  <c r="P86" i="1"/>
  <c r="AF86" i="1" s="1"/>
  <c r="T86" i="1"/>
  <c r="AF84" i="1"/>
  <c r="T84" i="1"/>
  <c r="AF82" i="1"/>
  <c r="T82" i="1"/>
  <c r="AF80" i="1"/>
  <c r="T80" i="1"/>
  <c r="AF78" i="1"/>
  <c r="T78" i="1"/>
  <c r="AF76" i="1"/>
  <c r="T76" i="1"/>
  <c r="P74" i="1"/>
  <c r="AF74" i="1" s="1"/>
  <c r="T74" i="1"/>
  <c r="AF72" i="1"/>
  <c r="T72" i="1"/>
  <c r="P68" i="1"/>
  <c r="AF68" i="1" s="1"/>
  <c r="T68" i="1"/>
  <c r="S64" i="1"/>
  <c r="T64" i="1"/>
  <c r="AF62" i="1"/>
  <c r="T62" i="1"/>
  <c r="P60" i="1"/>
  <c r="AF60" i="1" s="1"/>
  <c r="T60" i="1"/>
  <c r="P58" i="1"/>
  <c r="AF58" i="1" s="1"/>
  <c r="T58" i="1"/>
  <c r="P56" i="1"/>
  <c r="AF56" i="1" s="1"/>
  <c r="T56" i="1"/>
  <c r="AF54" i="1"/>
  <c r="T54" i="1"/>
  <c r="AF52" i="1"/>
  <c r="T52" i="1"/>
  <c r="AF50" i="1"/>
  <c r="T50" i="1"/>
  <c r="P46" i="1"/>
  <c r="AF46" i="1" s="1"/>
  <c r="T46" i="1"/>
  <c r="P44" i="1"/>
  <c r="AF44" i="1" s="1"/>
  <c r="T44" i="1"/>
  <c r="P42" i="1"/>
  <c r="AF42" i="1" s="1"/>
  <c r="T42" i="1"/>
  <c r="AF40" i="1"/>
  <c r="T40" i="1"/>
  <c r="AF38" i="1"/>
  <c r="T38" i="1"/>
  <c r="S30" i="1"/>
  <c r="T30" i="1"/>
  <c r="S28" i="1"/>
  <c r="T28" i="1"/>
  <c r="S26" i="1"/>
  <c r="T26" i="1"/>
  <c r="S20" i="1"/>
  <c r="T20" i="1"/>
  <c r="P18" i="1"/>
  <c r="AF18" i="1" s="1"/>
  <c r="T18" i="1"/>
  <c r="AF16" i="1"/>
  <c r="T16" i="1"/>
  <c r="S14" i="1"/>
  <c r="T14" i="1"/>
  <c r="T90" i="1"/>
  <c r="T67" i="1"/>
  <c r="T65" i="1"/>
  <c r="T63" i="1"/>
  <c r="T49" i="1"/>
  <c r="T47" i="1"/>
  <c r="T37" i="1"/>
  <c r="T31" i="1"/>
  <c r="T29" i="1"/>
  <c r="T25" i="1"/>
  <c r="P7" i="1"/>
  <c r="AF7" i="1" s="1"/>
  <c r="P9" i="1"/>
  <c r="AF9" i="1" s="1"/>
  <c r="P11" i="1"/>
  <c r="AF11" i="1" s="1"/>
  <c r="AF21" i="1"/>
  <c r="AF27" i="1"/>
  <c r="P33" i="1"/>
  <c r="AF33" i="1" s="1"/>
  <c r="P35" i="1"/>
  <c r="AF35" i="1" s="1"/>
  <c r="P6" i="1"/>
  <c r="AF6" i="1" s="1"/>
  <c r="P10" i="1"/>
  <c r="AF10" i="1" s="1"/>
  <c r="AF12" i="1"/>
  <c r="AF15" i="1"/>
  <c r="P17" i="1"/>
  <c r="AF17" i="1" s="1"/>
  <c r="P19" i="1"/>
  <c r="AF19" i="1" s="1"/>
  <c r="AF22" i="1"/>
  <c r="P32" i="1"/>
  <c r="AF32" i="1" s="1"/>
  <c r="P36" i="1"/>
  <c r="AF36" i="1" s="1"/>
  <c r="P39" i="1"/>
  <c r="AF39" i="1" s="1"/>
  <c r="P41" i="1"/>
  <c r="AF41" i="1" s="1"/>
  <c r="P43" i="1"/>
  <c r="AF43" i="1" s="1"/>
  <c r="P45" i="1"/>
  <c r="AF45" i="1" s="1"/>
  <c r="P48" i="1"/>
  <c r="AF48" i="1" s="1"/>
  <c r="P51" i="1"/>
  <c r="AF51" i="1" s="1"/>
  <c r="AF55" i="1"/>
  <c r="P57" i="1"/>
  <c r="AF57" i="1" s="1"/>
  <c r="P59" i="1"/>
  <c r="AF59" i="1" s="1"/>
  <c r="P61" i="1"/>
  <c r="AF61" i="1" s="1"/>
  <c r="P66" i="1"/>
  <c r="AF66" i="1" s="1"/>
  <c r="AF69" i="1"/>
  <c r="AF71" i="1"/>
  <c r="AF73" i="1"/>
  <c r="P75" i="1"/>
  <c r="AF75" i="1" s="1"/>
  <c r="AF81" i="1"/>
  <c r="AF83" i="1"/>
  <c r="P85" i="1"/>
  <c r="AF85" i="1" s="1"/>
  <c r="P87" i="1"/>
  <c r="AF87" i="1" s="1"/>
  <c r="P89" i="1"/>
  <c r="AF89" i="1" s="1"/>
  <c r="AF93" i="1"/>
  <c r="S84" i="1"/>
  <c r="S82" i="1"/>
  <c r="S76" i="1"/>
  <c r="S72" i="1"/>
  <c r="S70" i="1"/>
  <c r="S52" i="1"/>
  <c r="S50" i="1"/>
  <c r="S40" i="1"/>
  <c r="S92" i="1"/>
  <c r="O5" i="1"/>
  <c r="K5" i="1"/>
  <c r="S58" i="1" l="1"/>
  <c r="S90" i="1"/>
  <c r="S18" i="1"/>
  <c r="S44" i="1"/>
  <c r="S74" i="1"/>
  <c r="S78" i="1"/>
  <c r="S54" i="1"/>
  <c r="S62" i="1"/>
  <c r="S86" i="1"/>
  <c r="S16" i="1"/>
  <c r="S38" i="1"/>
  <c r="S42" i="1"/>
  <c r="S46" i="1"/>
  <c r="S56" i="1"/>
  <c r="S60" i="1"/>
  <c r="S68" i="1"/>
  <c r="S80" i="1"/>
  <c r="S88" i="1"/>
  <c r="AF5" i="1"/>
  <c r="S7" i="1"/>
  <c r="S34" i="1"/>
  <c r="S6" i="1"/>
  <c r="S15" i="1"/>
  <c r="S39" i="1"/>
  <c r="S69" i="1"/>
  <c r="S77" i="1"/>
  <c r="S85" i="1"/>
  <c r="S93" i="1"/>
  <c r="S24" i="1"/>
  <c r="S48" i="1"/>
  <c r="S11" i="1"/>
  <c r="S19" i="1"/>
  <c r="S43" i="1"/>
  <c r="S73" i="1"/>
  <c r="S81" i="1"/>
  <c r="S89" i="1"/>
  <c r="S8" i="1"/>
  <c r="S12" i="1"/>
  <c r="S23" i="1"/>
  <c r="S33" i="1"/>
  <c r="S51" i="1"/>
  <c r="S55" i="1"/>
  <c r="S59" i="1"/>
  <c r="P5" i="1"/>
  <c r="S10" i="1"/>
  <c r="S22" i="1"/>
  <c r="S32" i="1"/>
  <c r="S36" i="1"/>
  <c r="S66" i="1"/>
  <c r="S9" i="1"/>
  <c r="S13" i="1"/>
  <c r="S17" i="1"/>
  <c r="S21" i="1"/>
  <c r="S27" i="1"/>
  <c r="S35" i="1"/>
  <c r="S41" i="1"/>
  <c r="S45" i="1"/>
  <c r="S53" i="1"/>
  <c r="S57" i="1"/>
  <c r="S61" i="1"/>
  <c r="S71" i="1"/>
  <c r="S75" i="1"/>
  <c r="S79" i="1"/>
  <c r="S83" i="1"/>
  <c r="S87" i="1"/>
  <c r="S91" i="1"/>
</calcChain>
</file>

<file path=xl/sharedStrings.xml><?xml version="1.0" encoding="utf-8"?>
<sst xmlns="http://schemas.openxmlformats.org/spreadsheetml/2006/main" count="363" uniqueCount="150">
  <si>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</si>
  <si>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</si>
  <si>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</si>
  <si>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</si>
  <si>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</si>
  <si>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</si>
  <si>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</si>
  <si>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</si>
  <si>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</si>
  <si>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</si>
  <si>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</si>
  <si>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</si>
  <si>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</si>
  <si>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</si>
  <si>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</si>
  <si>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</si>
  <si>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</si>
  <si>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</si>
  <si>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</si>
  <si>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</si>
  <si>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</si>
  <si>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</si>
  <si>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</si>
  <si>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24,02,</t>
  </si>
  <si>
    <t>26,02,</t>
  </si>
  <si>
    <t>20,02,</t>
  </si>
  <si>
    <t>19,02,</t>
  </si>
  <si>
    <t>13,02,</t>
  </si>
  <si>
    <t>12,02,</t>
  </si>
  <si>
    <t>06,02,</t>
  </si>
  <si>
    <t>05,02,</t>
  </si>
  <si>
    <t>30,01,</t>
  </si>
  <si>
    <t>29,01,</t>
  </si>
  <si>
    <t>23,01,</t>
  </si>
  <si>
    <t>22,01,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</si>
  <si>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</si>
  <si>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</si>
  <si>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</si>
  <si>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</si>
  <si>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</si>
  <si>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</si>
  <si>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</si>
  <si>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</si>
  <si>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</si>
  <si>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</si>
  <si>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</si>
  <si>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</si>
  <si>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</si>
  <si>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</si>
  <si>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</si>
  <si>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</si>
  <si>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</si>
  <si>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</si>
  <si>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</si>
  <si>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</si>
  <si>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</si>
  <si>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</si>
  <si>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</si>
  <si>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</si>
  <si>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</si>
  <si>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</si>
  <si>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</si>
  <si>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</si>
  <si>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</si>
  <si>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</si>
  <si>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</si>
  <si>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</si>
  <si>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</si>
  <si>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</si>
  <si>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</si>
  <si>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</si>
  <si>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</si>
  <si>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</si>
  <si>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</si>
  <si>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</si>
  <si>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</si>
  <si>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</si>
  <si>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</si>
  <si>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ТС Обжора / ЮТЛ акция в феврале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</si>
  <si>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</si>
  <si>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</si>
  <si>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</si>
  <si>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</si>
  <si>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</si>
  <si>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</si>
  <si>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</si>
  <si>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</si>
  <si>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</si>
  <si>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</si>
  <si>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</si>
  <si>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</si>
  <si>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</si>
  <si>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</si>
  <si>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</si>
  <si>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</si>
  <si>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</si>
  <si>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</si>
  <si>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</si>
  <si>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</si>
  <si>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</si>
  <si>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</si>
  <si>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ВНИМАНИЕ / матрица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</si>
  <si>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</si>
  <si>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</si>
  <si>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</si>
  <si>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</si>
  <si>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</si>
  <si>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</si>
  <si>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</si>
  <si>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</si>
  <si>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</si>
  <si>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</si>
  <si>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</si>
  <si>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</si>
  <si>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</si>
  <si>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</si>
  <si>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</si>
  <si>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</si>
  <si>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</si>
  <si>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</si>
  <si>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22,01,25 в уценку 1989кг / ТМА февраль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</si>
  <si>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</si>
  <si>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</si>
  <si>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</si>
  <si>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</si>
  <si>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</si>
  <si>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</si>
  <si>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с 13,02,25 заказываем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</si>
  <si>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</si>
  <si>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</si>
  <si>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</si>
  <si>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</si>
  <si>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</si>
  <si>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</si>
  <si>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</si>
  <si>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</si>
  <si>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</si>
  <si>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</si>
  <si>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ТМА февраль_март</t>
  </si>
  <si>
    <t>ТМА март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</si>
  <si>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</si>
  <si>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</si>
  <si>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t>06,01,25 в уценку 13шт.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</si>
  <si>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color rgb="FFFF0000"/>
        <rFont val="Arial"/>
        <family val="2"/>
        <charset val="204"/>
      </rPr>
      <t xml:space="preserve"> </t>
    </r>
    <r>
      <rPr>
        <sz val="10"/>
        <rFont val="Arial"/>
      </rPr>
      <t>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</si>
  <si>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121кг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</si>
  <si>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6шт. / 22,01,25 списание 6шт.</t>
    </r>
  </si>
  <si>
    <r>
      <rPr>
        <b/>
        <sz val="10"/>
        <color rgb="FFFF0000"/>
        <rFont val="Arial"/>
        <family val="2"/>
        <charset val="204"/>
      </rPr>
      <t>есть ли потребность в данном СКЮ?</t>
    </r>
    <r>
      <rPr>
        <sz val="10"/>
        <rFont val="Arial"/>
        <family val="2"/>
        <charset val="204"/>
      </rPr>
      <t xml:space="preserve"> / 22,02,25 в уценку 5шт. / 06,01,25 в уценку 13шт.</t>
    </r>
  </si>
  <si>
    <t>20,01,25 в уценку 20кг</t>
  </si>
  <si>
    <t>нужно увеличить продажи / ТС Обжора</t>
  </si>
  <si>
    <t>06,01,25 в уценку 26шт.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</si>
</sst>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  <xf numFmtId="164" fontId="6" fillId="9" borderId="1" xfId="1" applyNumberFormat="1" applyFont="1" applyFill="1"/>
    <xf numFmtId="164" fontId="6" fillId="0" borderId="2" xfId="1" applyNumberFormat="1" applyFon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5" sqref="R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49.7109375" customWidth="1"/>
    <col min="32" max="32" width="7" customWidth="1"/>
    <col min="33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SUM(E6:E499)</f>
        <v>40258.299999999996</v>
      </c>
      <c r="F5" s="4">
        <f>SUM(F6:F499)</f>
        <v>27881.512999999999</v>
      </c>
      <c r="G5" s="7"/>
      <c r="H5" s="1"/>
      <c r="I5" s="1"/>
      <c r="J5" s="4">
        <f t="shared" ref="J5:Q5" si="0">SUM(J6:J499)</f>
        <v>41093.24</v>
      </c>
      <c r="K5" s="4">
        <f t="shared" si="0"/>
        <v>-834.93999999999971</v>
      </c>
      <c r="L5" s="4">
        <f t="shared" si="0"/>
        <v>0</v>
      </c>
      <c r="M5" s="4">
        <f t="shared" si="0"/>
        <v>0</v>
      </c>
      <c r="N5" s="4">
        <f t="shared" si="0"/>
        <v>18856.676380000001</v>
      </c>
      <c r="O5" s="4">
        <f t="shared" si="0"/>
        <v>8051.6600000000008</v>
      </c>
      <c r="P5" s="4">
        <f t="shared" si="0"/>
        <v>30949.563419999999</v>
      </c>
      <c r="Q5" s="4">
        <f t="shared" si="0"/>
        <v>0</v>
      </c>
      <c r="R5" s="1"/>
      <c r="S5" s="1"/>
      <c r="T5" s="1"/>
      <c r="U5" s="4">
        <f t="shared" ref="U5:AD5" si="1">SUM(U6:U499)</f>
        <v>6481.9578000000001</v>
      </c>
      <c r="V5" s="4">
        <f t="shared" si="1"/>
        <v>5962.7105999999994</v>
      </c>
      <c r="W5" s="4">
        <f t="shared" si="1"/>
        <v>6175.5139999999974</v>
      </c>
      <c r="X5" s="4">
        <f t="shared" si="1"/>
        <v>5481.1624000000002</v>
      </c>
      <c r="Y5" s="4">
        <f t="shared" si="1"/>
        <v>5032.7344000000003</v>
      </c>
      <c r="Z5" s="4">
        <f t="shared" si="1"/>
        <v>5195.3525999999993</v>
      </c>
      <c r="AA5" s="4">
        <f t="shared" si="1"/>
        <v>5885.6207999999979</v>
      </c>
      <c r="AB5" s="4">
        <f t="shared" si="1"/>
        <v>6100.0201999999981</v>
      </c>
      <c r="AC5" s="4">
        <f t="shared" si="1"/>
        <v>6034.6062000000029</v>
      </c>
      <c r="AD5" s="4">
        <f t="shared" si="1"/>
        <v>5648.7262000000019</v>
      </c>
      <c r="AE5" s="1"/>
      <c r="AF5" s="4">
        <f>SUM(AF6:AF499)</f>
        <v>28361.991420000002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35</v>
      </c>
      <c r="B6" s="1" t="s">
        <v>36</v>
      </c>
      <c r="C6" s="1">
        <v>84.031999999999996</v>
      </c>
      <c r="D6" s="1">
        <v>591.02599999999995</v>
      </c>
      <c r="E6" s="1">
        <v>399.16500000000002</v>
      </c>
      <c r="F6" s="1">
        <v>185.358</v>
      </c>
      <c r="G6" s="7">
        <v>1</v>
      </c>
      <c r="H6" s="1">
        <v>50</v>
      </c>
      <c r="I6" s="1" t="s">
        <v>37</v>
      </c>
      <c r="J6" s="1">
        <v>426.3</v>
      </c>
      <c r="K6" s="1">
        <f t="shared" ref="K6:K36" si="2">E6-J6</f>
        <v>-27.134999999999991</v>
      </c>
      <c r="L6" s="1"/>
      <c r="M6" s="1"/>
      <c r="N6" s="1">
        <v>104.48779999999999</v>
      </c>
      <c r="O6" s="1">
        <f>E6/5</f>
        <v>79.832999999999998</v>
      </c>
      <c r="P6" s="5">
        <f>10*O6-N6-F6</f>
        <v>508.48419999999993</v>
      </c>
      <c r="Q6" s="5"/>
      <c r="R6" s="1"/>
      <c r="S6" s="1">
        <f>(F6+N6+P6)/O6</f>
        <v>10</v>
      </c>
      <c r="T6" s="1">
        <f>(F6+N6)/O6</f>
        <v>3.630651484974885</v>
      </c>
      <c r="U6" s="1">
        <v>59.245800000000003</v>
      </c>
      <c r="V6" s="1">
        <v>60.715400000000002</v>
      </c>
      <c r="W6" s="1">
        <v>48.329799999999999</v>
      </c>
      <c r="X6" s="1">
        <v>49.774999999999999</v>
      </c>
      <c r="Y6" s="1">
        <v>46.747</v>
      </c>
      <c r="Z6" s="1">
        <v>45.282799999999988</v>
      </c>
      <c r="AA6" s="1">
        <v>46.457000000000001</v>
      </c>
      <c r="AB6" s="1">
        <v>43.323399999999999</v>
      </c>
      <c r="AC6" s="1">
        <v>56.869399999999999</v>
      </c>
      <c r="AD6" s="1">
        <v>60.976599999999998</v>
      </c>
      <c r="AE6" s="1"/>
      <c r="AF6" s="1">
        <f t="shared" ref="AF6:AF13" si="3">G6*P6</f>
        <v>508.48419999999993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38</v>
      </c>
      <c r="B7" s="1" t="s">
        <v>36</v>
      </c>
      <c r="C7" s="1">
        <v>89.161000000000001</v>
      </c>
      <c r="D7" s="1">
        <v>771.11900000000003</v>
      </c>
      <c r="E7" s="1">
        <v>369.55399999999997</v>
      </c>
      <c r="F7" s="1">
        <v>402.81400000000002</v>
      </c>
      <c r="G7" s="7">
        <v>1</v>
      </c>
      <c r="H7" s="1">
        <v>45</v>
      </c>
      <c r="I7" s="1" t="s">
        <v>37</v>
      </c>
      <c r="J7" s="1">
        <v>386.5</v>
      </c>
      <c r="K7" s="1">
        <f t="shared" si="2"/>
        <v>-16.946000000000026</v>
      </c>
      <c r="L7" s="1"/>
      <c r="M7" s="1"/>
      <c r="N7" s="1"/>
      <c r="O7" s="1">
        <f t="shared" ref="O7:O70" si="4">E7/5</f>
        <v>73.910799999999995</v>
      </c>
      <c r="P7" s="5">
        <f t="shared" ref="P7:P11" si="5">10*O7-N7-F7</f>
        <v>336.29399999999993</v>
      </c>
      <c r="Q7" s="5"/>
      <c r="R7" s="1"/>
      <c r="S7" s="1">
        <f t="shared" ref="S7:S70" si="6">(F7+N7+P7)/O7</f>
        <v>10</v>
      </c>
      <c r="T7" s="1">
        <f t="shared" ref="T7:T70" si="7">(F7+N7)/O7</f>
        <v>5.4500018941751414</v>
      </c>
      <c r="U7" s="1">
        <v>57.723199999999999</v>
      </c>
      <c r="V7" s="1">
        <v>69.962000000000003</v>
      </c>
      <c r="W7" s="1">
        <v>63.751800000000003</v>
      </c>
      <c r="X7" s="1">
        <v>48.132599999999996</v>
      </c>
      <c r="Y7" s="1">
        <v>50.599800000000002</v>
      </c>
      <c r="Z7" s="1">
        <v>57.48</v>
      </c>
      <c r="AA7" s="1">
        <v>56.555199999999999</v>
      </c>
      <c r="AB7" s="1">
        <v>55.790799999999997</v>
      </c>
      <c r="AC7" s="1">
        <v>54.024199999999993</v>
      </c>
      <c r="AD7" s="1">
        <v>42.974600000000002</v>
      </c>
      <c r="AE7" s="1"/>
      <c r="AF7" s="1">
        <f t="shared" si="3"/>
        <v>336.29399999999993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39</v>
      </c>
      <c r="B8" s="1" t="s">
        <v>36</v>
      </c>
      <c r="C8" s="1">
        <v>119.392</v>
      </c>
      <c r="D8" s="1">
        <v>1422.145</v>
      </c>
      <c r="E8" s="1">
        <v>929.60799999999995</v>
      </c>
      <c r="F8" s="1">
        <v>506.26600000000002</v>
      </c>
      <c r="G8" s="7">
        <v>1</v>
      </c>
      <c r="H8" s="1">
        <v>45</v>
      </c>
      <c r="I8" s="1" t="s">
        <v>37</v>
      </c>
      <c r="J8" s="1">
        <v>965</v>
      </c>
      <c r="K8" s="1">
        <f t="shared" si="2"/>
        <v>-35.392000000000053</v>
      </c>
      <c r="L8" s="1"/>
      <c r="M8" s="1"/>
      <c r="N8" s="1">
        <v>130.84267999999989</v>
      </c>
      <c r="O8" s="1">
        <f t="shared" si="4"/>
        <v>185.92159999999998</v>
      </c>
      <c r="P8" s="5">
        <f>9*O8-N8-F8</f>
        <v>1036.1857199999997</v>
      </c>
      <c r="Q8" s="5"/>
      <c r="R8" s="1"/>
      <c r="S8" s="1">
        <f t="shared" si="6"/>
        <v>9</v>
      </c>
      <c r="T8" s="1">
        <f t="shared" si="7"/>
        <v>3.4267598815844957</v>
      </c>
      <c r="U8" s="1">
        <v>121.95059999999999</v>
      </c>
      <c r="V8" s="1">
        <v>128.70160000000001</v>
      </c>
      <c r="W8" s="1">
        <v>110.324</v>
      </c>
      <c r="X8" s="1">
        <v>89.504400000000004</v>
      </c>
      <c r="Y8" s="1">
        <v>86.04740000000001</v>
      </c>
      <c r="Z8" s="1">
        <v>86.396600000000007</v>
      </c>
      <c r="AA8" s="1">
        <v>120.8832</v>
      </c>
      <c r="AB8" s="1">
        <v>123.224</v>
      </c>
      <c r="AC8" s="1">
        <v>149.60679999999999</v>
      </c>
      <c r="AD8" s="1">
        <v>142.4838</v>
      </c>
      <c r="AE8" s="1"/>
      <c r="AF8" s="1">
        <f t="shared" si="3"/>
        <v>1036.1857199999997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40</v>
      </c>
      <c r="B9" s="1" t="s">
        <v>41</v>
      </c>
      <c r="C9" s="1">
        <v>370</v>
      </c>
      <c r="D9" s="1">
        <v>882</v>
      </c>
      <c r="E9" s="1">
        <v>651</v>
      </c>
      <c r="F9" s="1">
        <v>344</v>
      </c>
      <c r="G9" s="7">
        <v>0.45</v>
      </c>
      <c r="H9" s="1">
        <v>45</v>
      </c>
      <c r="I9" s="1" t="s">
        <v>37</v>
      </c>
      <c r="J9" s="1">
        <v>733</v>
      </c>
      <c r="K9" s="1">
        <f t="shared" si="2"/>
        <v>-82</v>
      </c>
      <c r="L9" s="1"/>
      <c r="M9" s="1"/>
      <c r="N9" s="1">
        <v>388.40000000000009</v>
      </c>
      <c r="O9" s="1">
        <f t="shared" si="4"/>
        <v>130.19999999999999</v>
      </c>
      <c r="P9" s="5">
        <f t="shared" si="5"/>
        <v>569.59999999999991</v>
      </c>
      <c r="Q9" s="5"/>
      <c r="R9" s="1"/>
      <c r="S9" s="1">
        <f t="shared" si="6"/>
        <v>10</v>
      </c>
      <c r="T9" s="1">
        <f t="shared" si="7"/>
        <v>5.625192012288788</v>
      </c>
      <c r="U9" s="1">
        <v>116.4</v>
      </c>
      <c r="V9" s="1">
        <v>108</v>
      </c>
      <c r="W9" s="1">
        <v>123.18040000000001</v>
      </c>
      <c r="X9" s="1">
        <v>115.9804</v>
      </c>
      <c r="Y9" s="1">
        <v>125</v>
      </c>
      <c r="Z9" s="1">
        <v>123.8</v>
      </c>
      <c r="AA9" s="1">
        <v>123.2</v>
      </c>
      <c r="AB9" s="1">
        <v>131.714</v>
      </c>
      <c r="AC9" s="1">
        <v>129.4</v>
      </c>
      <c r="AD9" s="1">
        <v>123.6</v>
      </c>
      <c r="AE9" s="1" t="s">
        <v>42</v>
      </c>
      <c r="AF9" s="1">
        <f t="shared" si="3"/>
        <v>256.32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43</v>
      </c>
      <c r="B10" s="1" t="s">
        <v>41</v>
      </c>
      <c r="C10" s="1">
        <v>760</v>
      </c>
      <c r="D10" s="1">
        <v>2038</v>
      </c>
      <c r="E10" s="1">
        <v>1084</v>
      </c>
      <c r="F10" s="1">
        <v>1351</v>
      </c>
      <c r="G10" s="7">
        <v>0.45</v>
      </c>
      <c r="H10" s="1">
        <v>45</v>
      </c>
      <c r="I10" s="1" t="s">
        <v>37</v>
      </c>
      <c r="J10" s="1">
        <v>1054</v>
      </c>
      <c r="K10" s="1">
        <f t="shared" si="2"/>
        <v>30</v>
      </c>
      <c r="L10" s="1"/>
      <c r="M10" s="1"/>
      <c r="N10" s="1">
        <v>405.80000000000018</v>
      </c>
      <c r="O10" s="1">
        <f t="shared" si="4"/>
        <v>216.8</v>
      </c>
      <c r="P10" s="5">
        <f t="shared" si="5"/>
        <v>411.19999999999982</v>
      </c>
      <c r="Q10" s="5"/>
      <c r="R10" s="1"/>
      <c r="S10" s="1">
        <f t="shared" si="6"/>
        <v>10</v>
      </c>
      <c r="T10" s="1">
        <f t="shared" si="7"/>
        <v>8.1033210332103334</v>
      </c>
      <c r="U10" s="1">
        <v>221.8</v>
      </c>
      <c r="V10" s="1">
        <v>227.6</v>
      </c>
      <c r="W10" s="1">
        <v>259.60000000000002</v>
      </c>
      <c r="X10" s="1">
        <v>245.8</v>
      </c>
      <c r="Y10" s="1">
        <v>251.0496</v>
      </c>
      <c r="Z10" s="1">
        <v>248.4496</v>
      </c>
      <c r="AA10" s="1">
        <v>232.2</v>
      </c>
      <c r="AB10" s="1">
        <v>233.53360000000001</v>
      </c>
      <c r="AC10" s="1">
        <v>244.99600000000001</v>
      </c>
      <c r="AD10" s="1">
        <v>242.196</v>
      </c>
      <c r="AE10" s="1" t="s">
        <v>42</v>
      </c>
      <c r="AF10" s="1">
        <f t="shared" si="3"/>
        <v>185.03999999999994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44</v>
      </c>
      <c r="B11" s="1" t="s">
        <v>41</v>
      </c>
      <c r="C11" s="1">
        <v>45</v>
      </c>
      <c r="D11" s="1">
        <v>240</v>
      </c>
      <c r="E11" s="1">
        <v>96</v>
      </c>
      <c r="F11" s="1">
        <v>175</v>
      </c>
      <c r="G11" s="7">
        <v>0.17</v>
      </c>
      <c r="H11" s="1">
        <v>180</v>
      </c>
      <c r="I11" s="1" t="s">
        <v>37</v>
      </c>
      <c r="J11" s="1">
        <v>97</v>
      </c>
      <c r="K11" s="1">
        <f t="shared" si="2"/>
        <v>-1</v>
      </c>
      <c r="L11" s="1"/>
      <c r="M11" s="1"/>
      <c r="N11" s="1"/>
      <c r="O11" s="1">
        <f t="shared" si="4"/>
        <v>19.2</v>
      </c>
      <c r="P11" s="5">
        <f t="shared" si="5"/>
        <v>17</v>
      </c>
      <c r="Q11" s="5"/>
      <c r="R11" s="1"/>
      <c r="S11" s="1">
        <f t="shared" si="6"/>
        <v>10</v>
      </c>
      <c r="T11" s="1">
        <f t="shared" si="7"/>
        <v>9.1145833333333339</v>
      </c>
      <c r="U11" s="1">
        <v>10</v>
      </c>
      <c r="V11" s="1">
        <v>15.2</v>
      </c>
      <c r="W11" s="1">
        <v>25.6</v>
      </c>
      <c r="X11" s="1">
        <v>18.600000000000001</v>
      </c>
      <c r="Y11" s="1">
        <v>15.6</v>
      </c>
      <c r="Z11" s="1">
        <v>17.600000000000001</v>
      </c>
      <c r="AA11" s="1">
        <v>18.600000000000001</v>
      </c>
      <c r="AB11" s="1">
        <v>16.600000000000001</v>
      </c>
      <c r="AC11" s="1">
        <v>24</v>
      </c>
      <c r="AD11" s="1">
        <v>22.8</v>
      </c>
      <c r="AE11" s="1" t="s">
        <v>42</v>
      </c>
      <c r="AF11" s="1">
        <f t="shared" si="3"/>
        <v>2.89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45</v>
      </c>
      <c r="B12" s="1" t="s">
        <v>41</v>
      </c>
      <c r="C12" s="1">
        <v>6</v>
      </c>
      <c r="D12" s="1">
        <v>24</v>
      </c>
      <c r="E12" s="1">
        <v>7</v>
      </c>
      <c r="F12" s="1">
        <v>17</v>
      </c>
      <c r="G12" s="7">
        <v>0.3</v>
      </c>
      <c r="H12" s="1">
        <v>40</v>
      </c>
      <c r="I12" s="1" t="s">
        <v>37</v>
      </c>
      <c r="J12" s="1">
        <v>7</v>
      </c>
      <c r="K12" s="1">
        <f t="shared" si="2"/>
        <v>0</v>
      </c>
      <c r="L12" s="1"/>
      <c r="M12" s="1"/>
      <c r="N12" s="1">
        <v>6</v>
      </c>
      <c r="O12" s="1">
        <f t="shared" si="4"/>
        <v>1.4</v>
      </c>
      <c r="P12" s="5"/>
      <c r="Q12" s="5"/>
      <c r="R12" s="1"/>
      <c r="S12" s="1">
        <f t="shared" si="6"/>
        <v>16.428571428571431</v>
      </c>
      <c r="T12" s="1">
        <f t="shared" si="7"/>
        <v>16.428571428571431</v>
      </c>
      <c r="U12" s="1">
        <v>2.4</v>
      </c>
      <c r="V12" s="1">
        <v>2</v>
      </c>
      <c r="W12" s="1">
        <v>1.8</v>
      </c>
      <c r="X12" s="1">
        <v>2.2000000000000002</v>
      </c>
      <c r="Y12" s="1">
        <v>1.2</v>
      </c>
      <c r="Z12" s="1">
        <v>1.2</v>
      </c>
      <c r="AA12" s="1">
        <v>1.6</v>
      </c>
      <c r="AB12" s="1">
        <v>2.8</v>
      </c>
      <c r="AC12" s="1">
        <v>2.8</v>
      </c>
      <c r="AD12" s="1">
        <v>3.4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46</v>
      </c>
      <c r="B13" s="1" t="s">
        <v>41</v>
      </c>
      <c r="C13" s="1">
        <v>12</v>
      </c>
      <c r="D13" s="1">
        <v>197</v>
      </c>
      <c r="E13" s="1">
        <v>157</v>
      </c>
      <c r="F13" s="1">
        <v>40</v>
      </c>
      <c r="G13" s="7">
        <v>0.17</v>
      </c>
      <c r="H13" s="1">
        <v>180</v>
      </c>
      <c r="I13" s="1" t="s">
        <v>37</v>
      </c>
      <c r="J13" s="1">
        <v>186</v>
      </c>
      <c r="K13" s="1">
        <f t="shared" si="2"/>
        <v>-29</v>
      </c>
      <c r="L13" s="1"/>
      <c r="M13" s="1"/>
      <c r="N13" s="1">
        <v>41.800000000000011</v>
      </c>
      <c r="O13" s="1">
        <f t="shared" si="4"/>
        <v>31.4</v>
      </c>
      <c r="P13" s="5">
        <f>9*O13-N13-F13</f>
        <v>200.79999999999995</v>
      </c>
      <c r="Q13" s="5"/>
      <c r="R13" s="1"/>
      <c r="S13" s="1">
        <f t="shared" si="6"/>
        <v>9</v>
      </c>
      <c r="T13" s="1">
        <f t="shared" si="7"/>
        <v>2.6050955414012744</v>
      </c>
      <c r="U13" s="1">
        <v>17.8</v>
      </c>
      <c r="V13" s="1">
        <v>17.600000000000001</v>
      </c>
      <c r="W13" s="1">
        <v>16</v>
      </c>
      <c r="X13" s="1">
        <v>11.2</v>
      </c>
      <c r="Y13" s="1">
        <v>9.6</v>
      </c>
      <c r="Z13" s="1">
        <v>10</v>
      </c>
      <c r="AA13" s="1">
        <v>12.2</v>
      </c>
      <c r="AB13" s="1">
        <v>11.8</v>
      </c>
      <c r="AC13" s="1">
        <v>19.2</v>
      </c>
      <c r="AD13" s="1">
        <v>19.399999999999999</v>
      </c>
      <c r="AE13" s="1"/>
      <c r="AF13" s="1">
        <f t="shared" si="3"/>
        <v>34.135999999999996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1" t="s">
        <v>47</v>
      </c>
      <c r="B14" s="11" t="s">
        <v>41</v>
      </c>
      <c r="C14" s="11"/>
      <c r="D14" s="11"/>
      <c r="E14" s="11"/>
      <c r="F14" s="11"/>
      <c r="G14" s="12">
        <v>0</v>
      </c>
      <c r="H14" s="11">
        <v>50</v>
      </c>
      <c r="I14" s="11" t="s">
        <v>37</v>
      </c>
      <c r="J14" s="11"/>
      <c r="K14" s="11">
        <f t="shared" si="2"/>
        <v>0</v>
      </c>
      <c r="L14" s="11"/>
      <c r="M14" s="11"/>
      <c r="N14" s="11"/>
      <c r="O14" s="11">
        <f t="shared" si="4"/>
        <v>0</v>
      </c>
      <c r="P14" s="13"/>
      <c r="Q14" s="13"/>
      <c r="R14" s="11"/>
      <c r="S14" s="11" t="e">
        <f t="shared" si="6"/>
        <v>#DIV/0!</v>
      </c>
      <c r="T14" s="11" t="e">
        <f t="shared" si="7"/>
        <v>#DIV/0!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 t="s">
        <v>48</v>
      </c>
      <c r="AF14" s="1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49</v>
      </c>
      <c r="B15" s="1" t="s">
        <v>41</v>
      </c>
      <c r="C15" s="1">
        <v>36</v>
      </c>
      <c r="D15" s="1">
        <v>282</v>
      </c>
      <c r="E15" s="1">
        <v>91</v>
      </c>
      <c r="F15" s="1">
        <v>201</v>
      </c>
      <c r="G15" s="7">
        <v>0.35</v>
      </c>
      <c r="H15" s="1">
        <v>50</v>
      </c>
      <c r="I15" s="1" t="s">
        <v>37</v>
      </c>
      <c r="J15" s="1">
        <v>92</v>
      </c>
      <c r="K15" s="1">
        <f t="shared" si="2"/>
        <v>-1</v>
      </c>
      <c r="L15" s="1"/>
      <c r="M15" s="1"/>
      <c r="N15" s="1"/>
      <c r="O15" s="1">
        <f t="shared" si="4"/>
        <v>18.2</v>
      </c>
      <c r="P15" s="5"/>
      <c r="Q15" s="5"/>
      <c r="R15" s="1"/>
      <c r="S15" s="1">
        <f t="shared" si="6"/>
        <v>11.043956043956044</v>
      </c>
      <c r="T15" s="1">
        <f t="shared" si="7"/>
        <v>11.043956043956044</v>
      </c>
      <c r="U15" s="1">
        <v>13.2</v>
      </c>
      <c r="V15" s="1">
        <v>17.8</v>
      </c>
      <c r="W15" s="1">
        <v>27.8</v>
      </c>
      <c r="X15" s="1">
        <v>20</v>
      </c>
      <c r="Y15" s="1">
        <v>9.8000000000000007</v>
      </c>
      <c r="Z15" s="1">
        <v>9</v>
      </c>
      <c r="AA15" s="1">
        <v>19</v>
      </c>
      <c r="AB15" s="1">
        <v>24.4</v>
      </c>
      <c r="AC15" s="1">
        <v>21.2</v>
      </c>
      <c r="AD15" s="1">
        <v>13.8</v>
      </c>
      <c r="AE15" s="1" t="s">
        <v>42</v>
      </c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6" t="s">
        <v>50</v>
      </c>
      <c r="B16" s="16" t="s">
        <v>36</v>
      </c>
      <c r="C16" s="16">
        <v>1188.309</v>
      </c>
      <c r="D16" s="16">
        <v>1139.6099999999999</v>
      </c>
      <c r="E16" s="16">
        <v>1279.241</v>
      </c>
      <c r="F16" s="16">
        <v>881.26099999999997</v>
      </c>
      <c r="G16" s="17">
        <v>1</v>
      </c>
      <c r="H16" s="16">
        <v>55</v>
      </c>
      <c r="I16" s="16" t="s">
        <v>37</v>
      </c>
      <c r="J16" s="16">
        <v>1240.75</v>
      </c>
      <c r="K16" s="16">
        <f t="shared" si="2"/>
        <v>38.490999999999985</v>
      </c>
      <c r="L16" s="16"/>
      <c r="M16" s="16"/>
      <c r="N16" s="16">
        <v>213.38372000000061</v>
      </c>
      <c r="O16" s="16">
        <f t="shared" si="4"/>
        <v>255.84819999999999</v>
      </c>
      <c r="P16" s="18">
        <f>11*O16-N16-F16</f>
        <v>1719.6854799999992</v>
      </c>
      <c r="Q16" s="18"/>
      <c r="R16" s="16"/>
      <c r="S16" s="16">
        <f t="shared" si="6"/>
        <v>11</v>
      </c>
      <c r="T16" s="16">
        <f t="shared" si="7"/>
        <v>4.278492950116517</v>
      </c>
      <c r="U16" s="16">
        <v>191.62459999999999</v>
      </c>
      <c r="V16" s="16">
        <v>192.91239999999999</v>
      </c>
      <c r="W16" s="16">
        <v>169.11279999999999</v>
      </c>
      <c r="X16" s="16">
        <v>170.04740000000001</v>
      </c>
      <c r="Y16" s="16">
        <v>217.05459999999999</v>
      </c>
      <c r="Z16" s="16">
        <v>233.74379999999999</v>
      </c>
      <c r="AA16" s="16">
        <v>302.94139999999999</v>
      </c>
      <c r="AB16" s="16">
        <v>308.6234</v>
      </c>
      <c r="AC16" s="16">
        <v>302.66120000000001</v>
      </c>
      <c r="AD16" s="16">
        <v>285.255</v>
      </c>
      <c r="AE16" s="19" t="s">
        <v>139</v>
      </c>
      <c r="AF16" s="16">
        <f>G16*P16</f>
        <v>1719.6854799999992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6" t="s">
        <v>51</v>
      </c>
      <c r="B17" s="16" t="s">
        <v>36</v>
      </c>
      <c r="C17" s="16"/>
      <c r="D17" s="16">
        <v>3886.0680000000002</v>
      </c>
      <c r="E17" s="16">
        <v>2438.8519999999999</v>
      </c>
      <c r="F17" s="16">
        <v>1442.876</v>
      </c>
      <c r="G17" s="17">
        <v>1</v>
      </c>
      <c r="H17" s="16">
        <v>50</v>
      </c>
      <c r="I17" s="16" t="s">
        <v>37</v>
      </c>
      <c r="J17" s="16">
        <v>2465</v>
      </c>
      <c r="K17" s="16">
        <f t="shared" si="2"/>
        <v>-26.148000000000138</v>
      </c>
      <c r="L17" s="16"/>
      <c r="M17" s="16"/>
      <c r="N17" s="16"/>
      <c r="O17" s="16">
        <f t="shared" si="4"/>
        <v>487.7704</v>
      </c>
      <c r="P17" s="18">
        <f t="shared" ref="P17:P19" si="8">10*O17-N17-F17</f>
        <v>3434.8279999999995</v>
      </c>
      <c r="Q17" s="18"/>
      <c r="R17" s="16"/>
      <c r="S17" s="16">
        <f t="shared" si="6"/>
        <v>10</v>
      </c>
      <c r="T17" s="16">
        <f t="shared" si="7"/>
        <v>2.9581048788528372</v>
      </c>
      <c r="U17" s="16">
        <v>198.90639999999999</v>
      </c>
      <c r="V17" s="16">
        <v>144.25960000000001</v>
      </c>
      <c r="W17" s="16">
        <v>348.09620000000001</v>
      </c>
      <c r="X17" s="16">
        <v>294.75259999999997</v>
      </c>
      <c r="Y17" s="16">
        <v>182.6764</v>
      </c>
      <c r="Z17" s="16">
        <v>201.91679999999999</v>
      </c>
      <c r="AA17" s="16">
        <v>273.53359999999998</v>
      </c>
      <c r="AB17" s="16">
        <v>292.91739999999999</v>
      </c>
      <c r="AC17" s="16">
        <v>362.6524</v>
      </c>
      <c r="AD17" s="16">
        <v>339.03100000000001</v>
      </c>
      <c r="AE17" s="19" t="s">
        <v>139</v>
      </c>
      <c r="AF17" s="16">
        <f>G17*P17</f>
        <v>3434.8279999999995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52</v>
      </c>
      <c r="B18" s="1" t="s">
        <v>36</v>
      </c>
      <c r="C18" s="1">
        <v>119.92700000000001</v>
      </c>
      <c r="D18" s="1">
        <v>169.01499999999999</v>
      </c>
      <c r="E18" s="1">
        <v>121.816</v>
      </c>
      <c r="F18" s="1">
        <v>139.91300000000001</v>
      </c>
      <c r="G18" s="7">
        <v>1</v>
      </c>
      <c r="H18" s="1">
        <v>60</v>
      </c>
      <c r="I18" s="1" t="s">
        <v>37</v>
      </c>
      <c r="J18" s="1">
        <v>114.5</v>
      </c>
      <c r="K18" s="1">
        <f t="shared" si="2"/>
        <v>7.3160000000000025</v>
      </c>
      <c r="L18" s="1"/>
      <c r="M18" s="1"/>
      <c r="N18" s="1"/>
      <c r="O18" s="1">
        <f t="shared" si="4"/>
        <v>24.363199999999999</v>
      </c>
      <c r="P18" s="5">
        <f t="shared" si="8"/>
        <v>103.71899999999999</v>
      </c>
      <c r="Q18" s="5"/>
      <c r="R18" s="1"/>
      <c r="S18" s="1">
        <f t="shared" si="6"/>
        <v>10</v>
      </c>
      <c r="T18" s="1">
        <f t="shared" si="7"/>
        <v>5.7428006173244901</v>
      </c>
      <c r="U18" s="1">
        <v>20.079000000000001</v>
      </c>
      <c r="V18" s="1">
        <v>22.504999999999999</v>
      </c>
      <c r="W18" s="1">
        <v>27.564</v>
      </c>
      <c r="X18" s="1">
        <v>25.321999999999999</v>
      </c>
      <c r="Y18" s="1">
        <v>16.998000000000001</v>
      </c>
      <c r="Z18" s="1">
        <v>24.0806</v>
      </c>
      <c r="AA18" s="1">
        <v>32.466999999999999</v>
      </c>
      <c r="AB18" s="1">
        <v>26.828800000000001</v>
      </c>
      <c r="AC18" s="1">
        <v>20.8474</v>
      </c>
      <c r="AD18" s="1">
        <v>23.185600000000001</v>
      </c>
      <c r="AE18" s="1"/>
      <c r="AF18" s="1">
        <f>G18*P18</f>
        <v>103.71899999999999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53</v>
      </c>
      <c r="B19" s="1" t="s">
        <v>36</v>
      </c>
      <c r="C19" s="1"/>
      <c r="D19" s="1">
        <v>2960.652</v>
      </c>
      <c r="E19" s="1">
        <v>1390.885</v>
      </c>
      <c r="F19" s="1">
        <v>1569.7670000000001</v>
      </c>
      <c r="G19" s="7">
        <v>1</v>
      </c>
      <c r="H19" s="1">
        <v>60</v>
      </c>
      <c r="I19" s="1" t="s">
        <v>37</v>
      </c>
      <c r="J19" s="1">
        <v>1386.5</v>
      </c>
      <c r="K19" s="1">
        <f t="shared" si="2"/>
        <v>4.3849999999999909</v>
      </c>
      <c r="L19" s="1"/>
      <c r="M19" s="1"/>
      <c r="N19" s="1"/>
      <c r="O19" s="1">
        <f t="shared" si="4"/>
        <v>278.17700000000002</v>
      </c>
      <c r="P19" s="5">
        <f t="shared" si="8"/>
        <v>1212.0030000000004</v>
      </c>
      <c r="Q19" s="5"/>
      <c r="R19" s="1"/>
      <c r="S19" s="1">
        <f t="shared" si="6"/>
        <v>10</v>
      </c>
      <c r="T19" s="1">
        <f t="shared" si="7"/>
        <v>5.6430510070926063</v>
      </c>
      <c r="U19" s="1">
        <v>51.008600000000001</v>
      </c>
      <c r="V19" s="1">
        <v>-0.26</v>
      </c>
      <c r="W19" s="1">
        <v>259.10120000000001</v>
      </c>
      <c r="X19" s="1">
        <v>259.13659999999999</v>
      </c>
      <c r="Y19" s="1">
        <v>8.8561999999999994</v>
      </c>
      <c r="Z19" s="1">
        <v>23.467199999999998</v>
      </c>
      <c r="AA19" s="1">
        <v>108.175</v>
      </c>
      <c r="AB19" s="1">
        <v>108.5758</v>
      </c>
      <c r="AC19" s="1">
        <v>26.614599999999999</v>
      </c>
      <c r="AD19" s="1">
        <v>63.14</v>
      </c>
      <c r="AE19" s="1"/>
      <c r="AF19" s="1">
        <f>G19*P19</f>
        <v>1212.0030000000004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1" t="s">
        <v>54</v>
      </c>
      <c r="B20" s="11" t="s">
        <v>36</v>
      </c>
      <c r="C20" s="11"/>
      <c r="D20" s="11"/>
      <c r="E20" s="11"/>
      <c r="F20" s="11"/>
      <c r="G20" s="12">
        <v>0</v>
      </c>
      <c r="H20" s="11">
        <v>60</v>
      </c>
      <c r="I20" s="11" t="s">
        <v>37</v>
      </c>
      <c r="J20" s="11"/>
      <c r="K20" s="11">
        <f t="shared" si="2"/>
        <v>0</v>
      </c>
      <c r="L20" s="11"/>
      <c r="M20" s="11"/>
      <c r="N20" s="11"/>
      <c r="O20" s="11">
        <f t="shared" si="4"/>
        <v>0</v>
      </c>
      <c r="P20" s="13"/>
      <c r="Q20" s="13"/>
      <c r="R20" s="11"/>
      <c r="S20" s="11" t="e">
        <f t="shared" si="6"/>
        <v>#DIV/0!</v>
      </c>
      <c r="T20" s="11" t="e">
        <f t="shared" si="7"/>
        <v>#DIV/0!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 t="s">
        <v>48</v>
      </c>
      <c r="AF20" s="1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6" t="s">
        <v>55</v>
      </c>
      <c r="B21" s="16" t="s">
        <v>36</v>
      </c>
      <c r="C21" s="16">
        <v>1570.1990000000001</v>
      </c>
      <c r="D21" s="16">
        <v>3990.08</v>
      </c>
      <c r="E21" s="16">
        <v>2789.402</v>
      </c>
      <c r="F21" s="16">
        <v>2386.3220000000001</v>
      </c>
      <c r="G21" s="17">
        <v>1</v>
      </c>
      <c r="H21" s="16">
        <v>60</v>
      </c>
      <c r="I21" s="16" t="s">
        <v>37</v>
      </c>
      <c r="J21" s="16">
        <v>2683.05</v>
      </c>
      <c r="K21" s="16">
        <f t="shared" si="2"/>
        <v>106.35199999999986</v>
      </c>
      <c r="L21" s="16"/>
      <c r="M21" s="16"/>
      <c r="N21" s="16">
        <v>388.85400000000033</v>
      </c>
      <c r="O21" s="16">
        <f t="shared" si="4"/>
        <v>557.88040000000001</v>
      </c>
      <c r="P21" s="18">
        <f>10*O21-N21-F21</f>
        <v>2803.6279999999997</v>
      </c>
      <c r="Q21" s="18"/>
      <c r="R21" s="16"/>
      <c r="S21" s="16">
        <f t="shared" si="6"/>
        <v>10</v>
      </c>
      <c r="T21" s="16">
        <f t="shared" si="7"/>
        <v>4.9744999107335559</v>
      </c>
      <c r="U21" s="16">
        <v>448.46220000000011</v>
      </c>
      <c r="V21" s="16">
        <v>461.45100000000002</v>
      </c>
      <c r="W21" s="16">
        <v>448.3218</v>
      </c>
      <c r="X21" s="16">
        <v>407.39120000000003</v>
      </c>
      <c r="Y21" s="16">
        <v>434.70020000000011</v>
      </c>
      <c r="Z21" s="16">
        <v>434.90440000000001</v>
      </c>
      <c r="AA21" s="16">
        <v>453.90159999999997</v>
      </c>
      <c r="AB21" s="16">
        <v>465.54840000000002</v>
      </c>
      <c r="AC21" s="16">
        <v>448.89780000000002</v>
      </c>
      <c r="AD21" s="16">
        <v>435.45339999999999</v>
      </c>
      <c r="AE21" s="19" t="s">
        <v>138</v>
      </c>
      <c r="AF21" s="16">
        <f>G21*P21</f>
        <v>2803.6279999999997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20" t="s">
        <v>57</v>
      </c>
      <c r="B22" s="20" t="s">
        <v>36</v>
      </c>
      <c r="C22" s="20">
        <v>415.26600000000002</v>
      </c>
      <c r="D22" s="20">
        <v>1750.39</v>
      </c>
      <c r="E22" s="20">
        <v>905.22900000000004</v>
      </c>
      <c r="F22" s="20">
        <v>1058.2059999999999</v>
      </c>
      <c r="G22" s="21">
        <v>1</v>
      </c>
      <c r="H22" s="20">
        <v>60</v>
      </c>
      <c r="I22" s="20" t="s">
        <v>37</v>
      </c>
      <c r="J22" s="20">
        <v>864.54</v>
      </c>
      <c r="K22" s="20">
        <f t="shared" si="2"/>
        <v>40.689000000000078</v>
      </c>
      <c r="L22" s="20"/>
      <c r="M22" s="20"/>
      <c r="N22" s="20">
        <v>553.00720000000024</v>
      </c>
      <c r="O22" s="20">
        <f t="shared" si="4"/>
        <v>181.04580000000001</v>
      </c>
      <c r="P22" s="22"/>
      <c r="Q22" s="22"/>
      <c r="R22" s="20"/>
      <c r="S22" s="20">
        <f t="shared" si="6"/>
        <v>8.8994784745075552</v>
      </c>
      <c r="T22" s="20">
        <f t="shared" si="7"/>
        <v>8.8994784745075552</v>
      </c>
      <c r="U22" s="20">
        <v>199.16460000000001</v>
      </c>
      <c r="V22" s="20">
        <v>176.94200000000001</v>
      </c>
      <c r="W22" s="20">
        <v>157.7458</v>
      </c>
      <c r="X22" s="20">
        <v>153.73099999999999</v>
      </c>
      <c r="Y22" s="20">
        <v>145.0908</v>
      </c>
      <c r="Z22" s="20">
        <v>136.97640000000001</v>
      </c>
      <c r="AA22" s="20">
        <v>56.775599999999997</v>
      </c>
      <c r="AB22" s="20">
        <v>59.685000000000002</v>
      </c>
      <c r="AC22" s="20">
        <v>112.05759999999999</v>
      </c>
      <c r="AD22" s="20">
        <v>96.652000000000001</v>
      </c>
      <c r="AE22" s="20" t="s">
        <v>56</v>
      </c>
      <c r="AF22" s="20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20" t="s">
        <v>58</v>
      </c>
      <c r="B23" s="20" t="s">
        <v>36</v>
      </c>
      <c r="C23" s="20">
        <v>379.226</v>
      </c>
      <c r="D23" s="20">
        <v>2050.9810000000002</v>
      </c>
      <c r="E23" s="20">
        <v>1221.0360000000001</v>
      </c>
      <c r="F23" s="20">
        <v>920.66300000000001</v>
      </c>
      <c r="G23" s="21">
        <v>1</v>
      </c>
      <c r="H23" s="20">
        <v>60</v>
      </c>
      <c r="I23" s="20" t="s">
        <v>37</v>
      </c>
      <c r="J23" s="20">
        <v>1182</v>
      </c>
      <c r="K23" s="20">
        <f t="shared" si="2"/>
        <v>39.036000000000058</v>
      </c>
      <c r="L23" s="20"/>
      <c r="M23" s="20"/>
      <c r="N23" s="20">
        <v>436.34668000000028</v>
      </c>
      <c r="O23" s="20">
        <f t="shared" si="4"/>
        <v>244.2072</v>
      </c>
      <c r="P23" s="22">
        <f>8*O23-N23-F23</f>
        <v>596.64791999999966</v>
      </c>
      <c r="Q23" s="22"/>
      <c r="R23" s="20"/>
      <c r="S23" s="20">
        <f t="shared" si="6"/>
        <v>8</v>
      </c>
      <c r="T23" s="20">
        <f t="shared" si="7"/>
        <v>5.5567963598124885</v>
      </c>
      <c r="U23" s="20">
        <v>212.26939999999999</v>
      </c>
      <c r="V23" s="20">
        <v>197.78059999999999</v>
      </c>
      <c r="W23" s="20">
        <v>188.78039999999999</v>
      </c>
      <c r="X23" s="20">
        <v>180.44880000000001</v>
      </c>
      <c r="Y23" s="20">
        <v>160.60820000000001</v>
      </c>
      <c r="Z23" s="20">
        <v>148.3424</v>
      </c>
      <c r="AA23" s="20">
        <v>105.2816</v>
      </c>
      <c r="AB23" s="20">
        <v>110.1074</v>
      </c>
      <c r="AC23" s="20">
        <v>106.2098</v>
      </c>
      <c r="AD23" s="20">
        <v>94.828599999999994</v>
      </c>
      <c r="AE23" s="20" t="s">
        <v>56</v>
      </c>
      <c r="AF23" s="20">
        <f>G23*P23</f>
        <v>596.64791999999966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6" t="s">
        <v>59</v>
      </c>
      <c r="B24" s="16" t="s">
        <v>36</v>
      </c>
      <c r="C24" s="16">
        <v>698.03300000000002</v>
      </c>
      <c r="D24" s="16">
        <v>1255.172</v>
      </c>
      <c r="E24" s="16">
        <v>1127.2909999999999</v>
      </c>
      <c r="F24" s="16">
        <v>693.07399999999996</v>
      </c>
      <c r="G24" s="17">
        <v>1</v>
      </c>
      <c r="H24" s="16">
        <v>60</v>
      </c>
      <c r="I24" s="16" t="s">
        <v>37</v>
      </c>
      <c r="J24" s="16">
        <v>1083.0999999999999</v>
      </c>
      <c r="K24" s="16">
        <f t="shared" si="2"/>
        <v>44.191000000000031</v>
      </c>
      <c r="L24" s="16"/>
      <c r="M24" s="16"/>
      <c r="N24" s="16">
        <v>216.2731200000002</v>
      </c>
      <c r="O24" s="16">
        <f t="shared" si="4"/>
        <v>225.45819999999998</v>
      </c>
      <c r="P24" s="18">
        <f>11*O24-N24-F24</f>
        <v>1570.6930799999996</v>
      </c>
      <c r="Q24" s="18"/>
      <c r="R24" s="16"/>
      <c r="S24" s="16">
        <f t="shared" si="6"/>
        <v>10.999999999999998</v>
      </c>
      <c r="T24" s="16">
        <f t="shared" si="7"/>
        <v>4.0333291049072519</v>
      </c>
      <c r="U24" s="16">
        <v>161.5008</v>
      </c>
      <c r="V24" s="16">
        <v>161.37139999999999</v>
      </c>
      <c r="W24" s="16">
        <v>140.86779999999999</v>
      </c>
      <c r="X24" s="16">
        <v>136.429</v>
      </c>
      <c r="Y24" s="16">
        <v>191.56960000000001</v>
      </c>
      <c r="Z24" s="16">
        <v>210.9306</v>
      </c>
      <c r="AA24" s="16">
        <v>284.25940000000003</v>
      </c>
      <c r="AB24" s="16">
        <v>292.45139999999998</v>
      </c>
      <c r="AC24" s="16">
        <v>285.27620000000002</v>
      </c>
      <c r="AD24" s="16">
        <v>264.5224</v>
      </c>
      <c r="AE24" s="19" t="s">
        <v>139</v>
      </c>
      <c r="AF24" s="16">
        <f>G24*P24</f>
        <v>1570.6930799999996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1" t="s">
        <v>60</v>
      </c>
      <c r="B25" s="11" t="s">
        <v>36</v>
      </c>
      <c r="C25" s="11"/>
      <c r="D25" s="11"/>
      <c r="E25" s="11"/>
      <c r="F25" s="11"/>
      <c r="G25" s="12">
        <v>0</v>
      </c>
      <c r="H25" s="11">
        <v>30</v>
      </c>
      <c r="I25" s="11" t="s">
        <v>37</v>
      </c>
      <c r="J25" s="11"/>
      <c r="K25" s="11">
        <f t="shared" si="2"/>
        <v>0</v>
      </c>
      <c r="L25" s="11"/>
      <c r="M25" s="11"/>
      <c r="N25" s="11"/>
      <c r="O25" s="11">
        <f t="shared" si="4"/>
        <v>0</v>
      </c>
      <c r="P25" s="13"/>
      <c r="Q25" s="13"/>
      <c r="R25" s="11"/>
      <c r="S25" s="11" t="e">
        <f t="shared" si="6"/>
        <v>#DIV/0!</v>
      </c>
      <c r="T25" s="11" t="e">
        <f t="shared" si="7"/>
        <v>#DIV/0!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 t="s">
        <v>48</v>
      </c>
      <c r="AF25" s="1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1" t="s">
        <v>61</v>
      </c>
      <c r="B26" s="11" t="s">
        <v>36</v>
      </c>
      <c r="C26" s="11"/>
      <c r="D26" s="11"/>
      <c r="E26" s="11"/>
      <c r="F26" s="11"/>
      <c r="G26" s="12">
        <v>0</v>
      </c>
      <c r="H26" s="11">
        <v>30</v>
      </c>
      <c r="I26" s="11" t="s">
        <v>37</v>
      </c>
      <c r="J26" s="11"/>
      <c r="K26" s="11">
        <f t="shared" si="2"/>
        <v>0</v>
      </c>
      <c r="L26" s="11"/>
      <c r="M26" s="11"/>
      <c r="N26" s="11"/>
      <c r="O26" s="11">
        <f t="shared" si="4"/>
        <v>0</v>
      </c>
      <c r="P26" s="13"/>
      <c r="Q26" s="13"/>
      <c r="R26" s="11"/>
      <c r="S26" s="11" t="e">
        <f t="shared" si="6"/>
        <v>#DIV/0!</v>
      </c>
      <c r="T26" s="11" t="e">
        <f t="shared" si="7"/>
        <v>#DIV/0!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 t="s">
        <v>48</v>
      </c>
      <c r="AF26" s="1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62</v>
      </c>
      <c r="B27" s="1" t="s">
        <v>36</v>
      </c>
      <c r="C27" s="1">
        <v>58.348999999999997</v>
      </c>
      <c r="D27" s="1">
        <v>1118.5129999999999</v>
      </c>
      <c r="E27" s="1">
        <v>804</v>
      </c>
      <c r="F27" s="1">
        <v>317.71699999999998</v>
      </c>
      <c r="G27" s="7">
        <v>1</v>
      </c>
      <c r="H27" s="1">
        <v>30</v>
      </c>
      <c r="I27" s="1" t="s">
        <v>37</v>
      </c>
      <c r="J27" s="1">
        <v>797.8</v>
      </c>
      <c r="K27" s="1">
        <f t="shared" si="2"/>
        <v>6.2000000000000455</v>
      </c>
      <c r="L27" s="1"/>
      <c r="M27" s="1"/>
      <c r="N27" s="1">
        <v>165.2244000000002</v>
      </c>
      <c r="O27" s="1">
        <f t="shared" si="4"/>
        <v>160.80000000000001</v>
      </c>
      <c r="P27" s="5">
        <f>9*O27-N27-F27</f>
        <v>964.25859999999977</v>
      </c>
      <c r="Q27" s="5"/>
      <c r="R27" s="1"/>
      <c r="S27" s="1">
        <f t="shared" si="6"/>
        <v>8.9999999999999982</v>
      </c>
      <c r="T27" s="1">
        <f t="shared" si="7"/>
        <v>3.0033669154228861</v>
      </c>
      <c r="U27" s="1">
        <v>102.601</v>
      </c>
      <c r="V27" s="1">
        <v>110.65219999999999</v>
      </c>
      <c r="W27" s="1">
        <v>101.9808</v>
      </c>
      <c r="X27" s="1">
        <v>88.471000000000004</v>
      </c>
      <c r="Y27" s="1">
        <v>86.351199999999992</v>
      </c>
      <c r="Z27" s="1">
        <v>93.849199999999996</v>
      </c>
      <c r="AA27" s="1">
        <v>114.18899999999999</v>
      </c>
      <c r="AB27" s="1">
        <v>116.4472</v>
      </c>
      <c r="AC27" s="1">
        <v>126.6854</v>
      </c>
      <c r="AD27" s="1">
        <v>116.864</v>
      </c>
      <c r="AE27" s="1"/>
      <c r="AF27" s="1">
        <f>G27*P27</f>
        <v>964.25859999999977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1" t="s">
        <v>63</v>
      </c>
      <c r="B28" s="11" t="s">
        <v>36</v>
      </c>
      <c r="C28" s="11"/>
      <c r="D28" s="11"/>
      <c r="E28" s="11"/>
      <c r="F28" s="11"/>
      <c r="G28" s="12">
        <v>0</v>
      </c>
      <c r="H28" s="11">
        <v>45</v>
      </c>
      <c r="I28" s="11" t="s">
        <v>37</v>
      </c>
      <c r="J28" s="11"/>
      <c r="K28" s="11">
        <f t="shared" si="2"/>
        <v>0</v>
      </c>
      <c r="L28" s="11"/>
      <c r="M28" s="11"/>
      <c r="N28" s="11"/>
      <c r="O28" s="11">
        <f t="shared" si="4"/>
        <v>0</v>
      </c>
      <c r="P28" s="13"/>
      <c r="Q28" s="13"/>
      <c r="R28" s="11"/>
      <c r="S28" s="11" t="e">
        <f t="shared" si="6"/>
        <v>#DIV/0!</v>
      </c>
      <c r="T28" s="11" t="e">
        <f t="shared" si="7"/>
        <v>#DIV/0!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 t="s">
        <v>48</v>
      </c>
      <c r="AF28" s="1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1" t="s">
        <v>64</v>
      </c>
      <c r="B29" s="11" t="s">
        <v>36</v>
      </c>
      <c r="C29" s="11"/>
      <c r="D29" s="11"/>
      <c r="E29" s="11"/>
      <c r="F29" s="11"/>
      <c r="G29" s="12">
        <v>0</v>
      </c>
      <c r="H29" s="11">
        <v>40</v>
      </c>
      <c r="I29" s="11" t="s">
        <v>37</v>
      </c>
      <c r="J29" s="11"/>
      <c r="K29" s="11">
        <f t="shared" si="2"/>
        <v>0</v>
      </c>
      <c r="L29" s="11"/>
      <c r="M29" s="11"/>
      <c r="N29" s="11"/>
      <c r="O29" s="11">
        <f t="shared" si="4"/>
        <v>0</v>
      </c>
      <c r="P29" s="13"/>
      <c r="Q29" s="13"/>
      <c r="R29" s="11"/>
      <c r="S29" s="11" t="e">
        <f t="shared" si="6"/>
        <v>#DIV/0!</v>
      </c>
      <c r="T29" s="11" t="e">
        <f t="shared" si="7"/>
        <v>#DIV/0!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 t="s">
        <v>48</v>
      </c>
      <c r="AF29" s="1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1" t="s">
        <v>65</v>
      </c>
      <c r="B30" s="11" t="s">
        <v>36</v>
      </c>
      <c r="C30" s="11"/>
      <c r="D30" s="11"/>
      <c r="E30" s="11"/>
      <c r="F30" s="11"/>
      <c r="G30" s="12">
        <v>0</v>
      </c>
      <c r="H30" s="11">
        <v>30</v>
      </c>
      <c r="I30" s="11" t="s">
        <v>37</v>
      </c>
      <c r="J30" s="11"/>
      <c r="K30" s="11">
        <f t="shared" si="2"/>
        <v>0</v>
      </c>
      <c r="L30" s="11"/>
      <c r="M30" s="11"/>
      <c r="N30" s="11"/>
      <c r="O30" s="11">
        <f t="shared" si="4"/>
        <v>0</v>
      </c>
      <c r="P30" s="13"/>
      <c r="Q30" s="13"/>
      <c r="R30" s="11"/>
      <c r="S30" s="11" t="e">
        <f t="shared" si="6"/>
        <v>#DIV/0!</v>
      </c>
      <c r="T30" s="11" t="e">
        <f t="shared" si="7"/>
        <v>#DIV/0!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 t="s">
        <v>48</v>
      </c>
      <c r="AF30" s="1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1" t="s">
        <v>66</v>
      </c>
      <c r="B31" s="11" t="s">
        <v>36</v>
      </c>
      <c r="C31" s="11"/>
      <c r="D31" s="11"/>
      <c r="E31" s="11"/>
      <c r="F31" s="11"/>
      <c r="G31" s="12">
        <v>0</v>
      </c>
      <c r="H31" s="11">
        <v>50</v>
      </c>
      <c r="I31" s="11" t="s">
        <v>37</v>
      </c>
      <c r="J31" s="11"/>
      <c r="K31" s="11">
        <f t="shared" si="2"/>
        <v>0</v>
      </c>
      <c r="L31" s="11"/>
      <c r="M31" s="11"/>
      <c r="N31" s="11"/>
      <c r="O31" s="11">
        <f t="shared" si="4"/>
        <v>0</v>
      </c>
      <c r="P31" s="13"/>
      <c r="Q31" s="13"/>
      <c r="R31" s="11"/>
      <c r="S31" s="11" t="e">
        <f t="shared" si="6"/>
        <v>#DIV/0!</v>
      </c>
      <c r="T31" s="11" t="e">
        <f t="shared" si="7"/>
        <v>#DIV/0!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 t="s">
        <v>48</v>
      </c>
      <c r="AF31" s="1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67</v>
      </c>
      <c r="B32" s="1" t="s">
        <v>36</v>
      </c>
      <c r="C32" s="1"/>
      <c r="D32" s="1">
        <v>38.36</v>
      </c>
      <c r="E32" s="1">
        <v>18.314</v>
      </c>
      <c r="F32" s="1">
        <v>20.045999999999999</v>
      </c>
      <c r="G32" s="7">
        <v>1</v>
      </c>
      <c r="H32" s="1">
        <v>50</v>
      </c>
      <c r="I32" s="1" t="s">
        <v>37</v>
      </c>
      <c r="J32" s="1">
        <v>15.9</v>
      </c>
      <c r="K32" s="1">
        <f t="shared" si="2"/>
        <v>2.4139999999999997</v>
      </c>
      <c r="L32" s="1"/>
      <c r="M32" s="1"/>
      <c r="N32" s="1"/>
      <c r="O32" s="1">
        <f t="shared" si="4"/>
        <v>3.6627999999999998</v>
      </c>
      <c r="P32" s="5">
        <f t="shared" ref="P32:P36" si="9">10*O32-N32-F32</f>
        <v>16.582000000000001</v>
      </c>
      <c r="Q32" s="5"/>
      <c r="R32" s="1"/>
      <c r="S32" s="1">
        <f t="shared" si="6"/>
        <v>10</v>
      </c>
      <c r="T32" s="1">
        <f t="shared" si="7"/>
        <v>5.4728622911433877</v>
      </c>
      <c r="U32" s="1">
        <v>0.53979999999999995</v>
      </c>
      <c r="V32" s="1">
        <v>0.90480000000000005</v>
      </c>
      <c r="W32" s="1">
        <v>3.5093999999999999</v>
      </c>
      <c r="X32" s="1">
        <v>2.8601999999999999</v>
      </c>
      <c r="Y32" s="1">
        <v>-0.86020000000000008</v>
      </c>
      <c r="Z32" s="1">
        <v>-0.43319999999999997</v>
      </c>
      <c r="AA32" s="1">
        <v>-0.2868</v>
      </c>
      <c r="AB32" s="1">
        <v>-0.2868</v>
      </c>
      <c r="AC32" s="1">
        <v>0.72419999999999995</v>
      </c>
      <c r="AD32" s="1">
        <v>1.8706</v>
      </c>
      <c r="AE32" s="1" t="s">
        <v>68</v>
      </c>
      <c r="AF32" s="1">
        <f>G32*P32</f>
        <v>16.582000000000001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69</v>
      </c>
      <c r="B33" s="1" t="s">
        <v>41</v>
      </c>
      <c r="C33" s="1">
        <v>487</v>
      </c>
      <c r="D33" s="1">
        <v>1656</v>
      </c>
      <c r="E33" s="1">
        <v>1031</v>
      </c>
      <c r="F33" s="1">
        <v>733</v>
      </c>
      <c r="G33" s="7">
        <v>0.4</v>
      </c>
      <c r="H33" s="1">
        <v>45</v>
      </c>
      <c r="I33" s="1" t="s">
        <v>37</v>
      </c>
      <c r="J33" s="1">
        <v>1060</v>
      </c>
      <c r="K33" s="1">
        <f t="shared" si="2"/>
        <v>-29</v>
      </c>
      <c r="L33" s="1"/>
      <c r="M33" s="1"/>
      <c r="N33" s="1">
        <v>911.19999999999982</v>
      </c>
      <c r="O33" s="1">
        <f t="shared" si="4"/>
        <v>206.2</v>
      </c>
      <c r="P33" s="5">
        <f t="shared" si="9"/>
        <v>417.80000000000018</v>
      </c>
      <c r="Q33" s="5"/>
      <c r="R33" s="1"/>
      <c r="S33" s="1">
        <f t="shared" si="6"/>
        <v>10</v>
      </c>
      <c r="T33" s="1">
        <f t="shared" si="7"/>
        <v>7.9738118331716779</v>
      </c>
      <c r="U33" s="1">
        <v>218.2</v>
      </c>
      <c r="V33" s="1">
        <v>193.4</v>
      </c>
      <c r="W33" s="1">
        <v>202.6</v>
      </c>
      <c r="X33" s="1">
        <v>174.4</v>
      </c>
      <c r="Y33" s="1">
        <v>184.8</v>
      </c>
      <c r="Z33" s="1">
        <v>196.6</v>
      </c>
      <c r="AA33" s="1">
        <v>184.8</v>
      </c>
      <c r="AB33" s="1">
        <v>197.4</v>
      </c>
      <c r="AC33" s="1">
        <v>200.4</v>
      </c>
      <c r="AD33" s="1">
        <v>169.4</v>
      </c>
      <c r="AE33" s="1" t="s">
        <v>42</v>
      </c>
      <c r="AF33" s="1">
        <f>G33*P33</f>
        <v>167.12000000000009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70</v>
      </c>
      <c r="B34" s="1" t="s">
        <v>41</v>
      </c>
      <c r="C34" s="1">
        <v>152</v>
      </c>
      <c r="D34" s="1">
        <v>300</v>
      </c>
      <c r="E34" s="1">
        <v>248</v>
      </c>
      <c r="F34" s="1">
        <v>130</v>
      </c>
      <c r="G34" s="7">
        <v>0.45</v>
      </c>
      <c r="H34" s="1">
        <v>50</v>
      </c>
      <c r="I34" s="1" t="s">
        <v>37</v>
      </c>
      <c r="J34" s="1">
        <v>256</v>
      </c>
      <c r="K34" s="1">
        <f t="shared" si="2"/>
        <v>-8</v>
      </c>
      <c r="L34" s="1"/>
      <c r="M34" s="1"/>
      <c r="N34" s="1"/>
      <c r="O34" s="1">
        <f t="shared" si="4"/>
        <v>49.6</v>
      </c>
      <c r="P34" s="5">
        <f>9*O34-N34-F34</f>
        <v>316.40000000000003</v>
      </c>
      <c r="Q34" s="5"/>
      <c r="R34" s="1"/>
      <c r="S34" s="1">
        <f t="shared" si="6"/>
        <v>9</v>
      </c>
      <c r="T34" s="1">
        <f t="shared" si="7"/>
        <v>2.620967741935484</v>
      </c>
      <c r="U34" s="1">
        <v>47</v>
      </c>
      <c r="V34" s="1">
        <v>52.4</v>
      </c>
      <c r="W34" s="1">
        <v>69</v>
      </c>
      <c r="X34" s="1">
        <v>63.8</v>
      </c>
      <c r="Y34" s="1">
        <v>53.2</v>
      </c>
      <c r="Z34" s="1">
        <v>54.4</v>
      </c>
      <c r="AA34" s="1">
        <v>54.2</v>
      </c>
      <c r="AB34" s="1">
        <v>52</v>
      </c>
      <c r="AC34" s="1">
        <v>54.6</v>
      </c>
      <c r="AD34" s="1">
        <v>47.8</v>
      </c>
      <c r="AE34" s="1" t="s">
        <v>42</v>
      </c>
      <c r="AF34" s="1">
        <f>G34*P34</f>
        <v>142.38000000000002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71</v>
      </c>
      <c r="B35" s="1" t="s">
        <v>41</v>
      </c>
      <c r="C35" s="1">
        <v>441</v>
      </c>
      <c r="D35" s="1">
        <v>960</v>
      </c>
      <c r="E35" s="1">
        <v>787</v>
      </c>
      <c r="F35" s="1">
        <v>310</v>
      </c>
      <c r="G35" s="7">
        <v>0.4</v>
      </c>
      <c r="H35" s="1">
        <v>45</v>
      </c>
      <c r="I35" s="1" t="s">
        <v>37</v>
      </c>
      <c r="J35" s="1">
        <v>805</v>
      </c>
      <c r="K35" s="1">
        <f t="shared" si="2"/>
        <v>-18</v>
      </c>
      <c r="L35" s="1"/>
      <c r="M35" s="1"/>
      <c r="N35" s="1">
        <v>1031.2</v>
      </c>
      <c r="O35" s="1">
        <f t="shared" si="4"/>
        <v>157.4</v>
      </c>
      <c r="P35" s="5">
        <f t="shared" si="9"/>
        <v>232.79999999999995</v>
      </c>
      <c r="Q35" s="5"/>
      <c r="R35" s="1"/>
      <c r="S35" s="1">
        <f t="shared" si="6"/>
        <v>10</v>
      </c>
      <c r="T35" s="1">
        <f t="shared" si="7"/>
        <v>8.5209656925031769</v>
      </c>
      <c r="U35" s="1">
        <v>171.2</v>
      </c>
      <c r="V35" s="1">
        <v>127.2</v>
      </c>
      <c r="W35" s="1">
        <v>131.19999999999999</v>
      </c>
      <c r="X35" s="1">
        <v>122.4</v>
      </c>
      <c r="Y35" s="1">
        <v>134</v>
      </c>
      <c r="Z35" s="1">
        <v>131.6</v>
      </c>
      <c r="AA35" s="1">
        <v>122.4</v>
      </c>
      <c r="AB35" s="1">
        <v>136.19999999999999</v>
      </c>
      <c r="AC35" s="1">
        <v>133.80000000000001</v>
      </c>
      <c r="AD35" s="1">
        <v>116.4</v>
      </c>
      <c r="AE35" s="1"/>
      <c r="AF35" s="1">
        <f>G35*P35</f>
        <v>93.11999999999999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72</v>
      </c>
      <c r="B36" s="1" t="s">
        <v>36</v>
      </c>
      <c r="C36" s="1">
        <v>30.84</v>
      </c>
      <c r="D36" s="1">
        <v>534.04300000000001</v>
      </c>
      <c r="E36" s="1">
        <v>207.59</v>
      </c>
      <c r="F36" s="1">
        <v>353.9</v>
      </c>
      <c r="G36" s="7">
        <v>1</v>
      </c>
      <c r="H36" s="1">
        <v>45</v>
      </c>
      <c r="I36" s="1" t="s">
        <v>37</v>
      </c>
      <c r="J36" s="1">
        <v>314.7</v>
      </c>
      <c r="K36" s="1">
        <f t="shared" si="2"/>
        <v>-107.10999999999999</v>
      </c>
      <c r="L36" s="1"/>
      <c r="M36" s="1"/>
      <c r="N36" s="1"/>
      <c r="O36" s="1">
        <f t="shared" si="4"/>
        <v>41.518000000000001</v>
      </c>
      <c r="P36" s="5">
        <f t="shared" si="9"/>
        <v>61.28000000000003</v>
      </c>
      <c r="Q36" s="5"/>
      <c r="R36" s="1"/>
      <c r="S36" s="1">
        <f t="shared" si="6"/>
        <v>10</v>
      </c>
      <c r="T36" s="1">
        <f t="shared" si="7"/>
        <v>8.524013680813141</v>
      </c>
      <c r="U36" s="1">
        <v>30.319199999999999</v>
      </c>
      <c r="V36" s="1">
        <v>49.366</v>
      </c>
      <c r="W36" s="1">
        <v>49.4602</v>
      </c>
      <c r="X36" s="1">
        <v>30.4772</v>
      </c>
      <c r="Y36" s="1">
        <v>30.695599999999999</v>
      </c>
      <c r="Z36" s="1">
        <v>44.145400000000002</v>
      </c>
      <c r="AA36" s="1">
        <v>40.934800000000003</v>
      </c>
      <c r="AB36" s="1">
        <v>42.219200000000001</v>
      </c>
      <c r="AC36" s="1">
        <v>65.385400000000004</v>
      </c>
      <c r="AD36" s="1">
        <v>50.280799999999999</v>
      </c>
      <c r="AE36" s="1"/>
      <c r="AF36" s="1">
        <f>G36*P36</f>
        <v>61.28000000000003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1" t="s">
        <v>73</v>
      </c>
      <c r="B37" s="11" t="s">
        <v>41</v>
      </c>
      <c r="C37" s="11"/>
      <c r="D37" s="11"/>
      <c r="E37" s="11"/>
      <c r="F37" s="11"/>
      <c r="G37" s="12">
        <v>0</v>
      </c>
      <c r="H37" s="11">
        <v>45</v>
      </c>
      <c r="I37" s="11" t="s">
        <v>37</v>
      </c>
      <c r="J37" s="11"/>
      <c r="K37" s="11">
        <f t="shared" ref="K37:K68" si="10">E37-J37</f>
        <v>0</v>
      </c>
      <c r="L37" s="11"/>
      <c r="M37" s="11"/>
      <c r="N37" s="11"/>
      <c r="O37" s="11">
        <f t="shared" si="4"/>
        <v>0</v>
      </c>
      <c r="P37" s="13"/>
      <c r="Q37" s="13"/>
      <c r="R37" s="11"/>
      <c r="S37" s="11" t="e">
        <f t="shared" si="6"/>
        <v>#DIV/0!</v>
      </c>
      <c r="T37" s="11" t="e">
        <f t="shared" si="7"/>
        <v>#DIV/0!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0.2</v>
      </c>
      <c r="AB37" s="11">
        <v>0.2</v>
      </c>
      <c r="AC37" s="11">
        <v>0</v>
      </c>
      <c r="AD37" s="11">
        <v>0</v>
      </c>
      <c r="AE37" s="11" t="s">
        <v>48</v>
      </c>
      <c r="AF37" s="1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74</v>
      </c>
      <c r="B38" s="1" t="s">
        <v>41</v>
      </c>
      <c r="C38" s="1">
        <v>42</v>
      </c>
      <c r="D38" s="1">
        <v>354</v>
      </c>
      <c r="E38" s="1">
        <v>303</v>
      </c>
      <c r="F38" s="1">
        <v>61</v>
      </c>
      <c r="G38" s="7">
        <v>0.35</v>
      </c>
      <c r="H38" s="1">
        <v>40</v>
      </c>
      <c r="I38" s="1" t="s">
        <v>37</v>
      </c>
      <c r="J38" s="1">
        <v>315</v>
      </c>
      <c r="K38" s="1">
        <f t="shared" si="10"/>
        <v>-12</v>
      </c>
      <c r="L38" s="1"/>
      <c r="M38" s="1"/>
      <c r="N38" s="1">
        <v>118.3</v>
      </c>
      <c r="O38" s="1">
        <f t="shared" si="4"/>
        <v>60.6</v>
      </c>
      <c r="P38" s="5">
        <f>9*O38-N38-F38</f>
        <v>366.09999999999997</v>
      </c>
      <c r="Q38" s="5"/>
      <c r="R38" s="1"/>
      <c r="S38" s="1">
        <f t="shared" si="6"/>
        <v>9</v>
      </c>
      <c r="T38" s="1">
        <f t="shared" si="7"/>
        <v>2.9587458745874589</v>
      </c>
      <c r="U38" s="1">
        <v>38.4</v>
      </c>
      <c r="V38" s="1">
        <v>35.6</v>
      </c>
      <c r="W38" s="1">
        <v>34.799999999999997</v>
      </c>
      <c r="X38" s="1">
        <v>30.2</v>
      </c>
      <c r="Y38" s="1">
        <v>32.200000000000003</v>
      </c>
      <c r="Z38" s="1">
        <v>33.4</v>
      </c>
      <c r="AA38" s="1">
        <v>35.200000000000003</v>
      </c>
      <c r="AB38" s="1">
        <v>37.200000000000003</v>
      </c>
      <c r="AC38" s="1">
        <v>31.4</v>
      </c>
      <c r="AD38" s="1">
        <v>28.8</v>
      </c>
      <c r="AE38" s="1"/>
      <c r="AF38" s="1">
        <f t="shared" ref="AF38:AF46" si="11">G38*P38</f>
        <v>128.13499999999999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75</v>
      </c>
      <c r="B39" s="1" t="s">
        <v>36</v>
      </c>
      <c r="C39" s="1">
        <v>158.06299999999999</v>
      </c>
      <c r="D39" s="1"/>
      <c r="E39" s="1">
        <v>94.414000000000001</v>
      </c>
      <c r="F39" s="1">
        <v>54.323</v>
      </c>
      <c r="G39" s="7">
        <v>1</v>
      </c>
      <c r="H39" s="1">
        <v>40</v>
      </c>
      <c r="I39" s="1" t="s">
        <v>37</v>
      </c>
      <c r="J39" s="1">
        <v>105.4</v>
      </c>
      <c r="K39" s="1">
        <f t="shared" si="10"/>
        <v>-10.986000000000004</v>
      </c>
      <c r="L39" s="1"/>
      <c r="M39" s="1"/>
      <c r="N39" s="1">
        <v>96.319199999999967</v>
      </c>
      <c r="O39" s="1">
        <f t="shared" si="4"/>
        <v>18.8828</v>
      </c>
      <c r="P39" s="5">
        <f t="shared" ref="P39:P46" si="12">10*O39-N39-F39</f>
        <v>38.185800000000036</v>
      </c>
      <c r="Q39" s="5"/>
      <c r="R39" s="1"/>
      <c r="S39" s="1">
        <f t="shared" si="6"/>
        <v>10</v>
      </c>
      <c r="T39" s="1">
        <f t="shared" si="7"/>
        <v>7.9777469443091054</v>
      </c>
      <c r="U39" s="1">
        <v>17.446200000000001</v>
      </c>
      <c r="V39" s="1">
        <v>10.131399999999999</v>
      </c>
      <c r="W39" s="1">
        <v>6.2759999999999998</v>
      </c>
      <c r="X39" s="1">
        <v>7.5153999999999996</v>
      </c>
      <c r="Y39" s="1">
        <v>19.5976</v>
      </c>
      <c r="Z39" s="1">
        <v>17.905000000000001</v>
      </c>
      <c r="AA39" s="1">
        <v>9.4989999999999988</v>
      </c>
      <c r="AB39" s="1">
        <v>8.3559999999999999</v>
      </c>
      <c r="AC39" s="1">
        <v>14.4162</v>
      </c>
      <c r="AD39" s="1">
        <v>14.1548</v>
      </c>
      <c r="AE39" s="1"/>
      <c r="AF39" s="1">
        <f t="shared" si="11"/>
        <v>38.185800000000036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76</v>
      </c>
      <c r="B40" s="1" t="s">
        <v>41</v>
      </c>
      <c r="C40" s="1">
        <v>177</v>
      </c>
      <c r="D40" s="1">
        <v>654</v>
      </c>
      <c r="E40" s="1">
        <v>250</v>
      </c>
      <c r="F40" s="1">
        <v>471</v>
      </c>
      <c r="G40" s="7">
        <v>0.4</v>
      </c>
      <c r="H40" s="1">
        <v>40</v>
      </c>
      <c r="I40" s="1" t="s">
        <v>37</v>
      </c>
      <c r="J40" s="1">
        <v>260</v>
      </c>
      <c r="K40" s="1">
        <f t="shared" si="10"/>
        <v>-10</v>
      </c>
      <c r="L40" s="1"/>
      <c r="M40" s="1"/>
      <c r="N40" s="1">
        <v>90</v>
      </c>
      <c r="O40" s="1">
        <f t="shared" si="4"/>
        <v>50</v>
      </c>
      <c r="P40" s="5"/>
      <c r="Q40" s="5"/>
      <c r="R40" s="1"/>
      <c r="S40" s="1">
        <f t="shared" si="6"/>
        <v>11.22</v>
      </c>
      <c r="T40" s="1">
        <f t="shared" si="7"/>
        <v>11.22</v>
      </c>
      <c r="U40" s="1">
        <v>67</v>
      </c>
      <c r="V40" s="1">
        <v>77</v>
      </c>
      <c r="W40" s="1">
        <v>74</v>
      </c>
      <c r="X40" s="1">
        <v>57.4</v>
      </c>
      <c r="Y40" s="1">
        <v>65.400000000000006</v>
      </c>
      <c r="Z40" s="1">
        <v>85.2</v>
      </c>
      <c r="AA40" s="1">
        <v>81.400000000000006</v>
      </c>
      <c r="AB40" s="1">
        <v>71.8</v>
      </c>
      <c r="AC40" s="1">
        <v>89.784000000000006</v>
      </c>
      <c r="AD40" s="1">
        <v>80.584000000000003</v>
      </c>
      <c r="AE40" s="1"/>
      <c r="AF40" s="1">
        <f t="shared" si="11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77</v>
      </c>
      <c r="B41" s="1" t="s">
        <v>41</v>
      </c>
      <c r="C41" s="1">
        <v>817</v>
      </c>
      <c r="D41" s="1">
        <v>468</v>
      </c>
      <c r="E41" s="1">
        <v>406</v>
      </c>
      <c r="F41" s="1">
        <v>697</v>
      </c>
      <c r="G41" s="7">
        <v>0.4</v>
      </c>
      <c r="H41" s="1">
        <v>45</v>
      </c>
      <c r="I41" s="1" t="s">
        <v>37</v>
      </c>
      <c r="J41" s="1">
        <v>424</v>
      </c>
      <c r="K41" s="1">
        <f t="shared" si="10"/>
        <v>-18</v>
      </c>
      <c r="L41" s="1"/>
      <c r="M41" s="1"/>
      <c r="N41" s="1">
        <v>67.419999999999845</v>
      </c>
      <c r="O41" s="1">
        <f t="shared" si="4"/>
        <v>81.2</v>
      </c>
      <c r="P41" s="5">
        <f t="shared" si="12"/>
        <v>47.580000000000155</v>
      </c>
      <c r="Q41" s="5"/>
      <c r="R41" s="1"/>
      <c r="S41" s="1">
        <f t="shared" si="6"/>
        <v>10</v>
      </c>
      <c r="T41" s="1">
        <f t="shared" si="7"/>
        <v>9.4140394088669925</v>
      </c>
      <c r="U41" s="1">
        <v>97.8</v>
      </c>
      <c r="V41" s="1">
        <v>117.6</v>
      </c>
      <c r="W41" s="1">
        <v>132.6</v>
      </c>
      <c r="X41" s="1">
        <v>105.4</v>
      </c>
      <c r="Y41" s="1">
        <v>105.928</v>
      </c>
      <c r="Z41" s="1">
        <v>128.72800000000001</v>
      </c>
      <c r="AA41" s="1">
        <v>169.2</v>
      </c>
      <c r="AB41" s="1">
        <v>184.8</v>
      </c>
      <c r="AC41" s="1">
        <v>183</v>
      </c>
      <c r="AD41" s="1">
        <v>127.6</v>
      </c>
      <c r="AE41" s="1" t="s">
        <v>78</v>
      </c>
      <c r="AF41" s="1">
        <f t="shared" si="11"/>
        <v>19.032000000000064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79</v>
      </c>
      <c r="B42" s="1" t="s">
        <v>36</v>
      </c>
      <c r="C42" s="1">
        <v>201.69200000000001</v>
      </c>
      <c r="D42" s="1"/>
      <c r="E42" s="1">
        <v>80.424000000000007</v>
      </c>
      <c r="F42" s="1">
        <v>108.054</v>
      </c>
      <c r="G42" s="7">
        <v>1</v>
      </c>
      <c r="H42" s="1">
        <v>40</v>
      </c>
      <c r="I42" s="1" t="s">
        <v>37</v>
      </c>
      <c r="J42" s="1">
        <v>84.7</v>
      </c>
      <c r="K42" s="1">
        <f t="shared" si="10"/>
        <v>-4.2759999999999962</v>
      </c>
      <c r="L42" s="1"/>
      <c r="M42" s="1"/>
      <c r="N42" s="1"/>
      <c r="O42" s="1">
        <f t="shared" si="4"/>
        <v>16.084800000000001</v>
      </c>
      <c r="P42" s="5">
        <f t="shared" si="12"/>
        <v>52.794000000000011</v>
      </c>
      <c r="Q42" s="5"/>
      <c r="R42" s="1"/>
      <c r="S42" s="1">
        <f t="shared" si="6"/>
        <v>10</v>
      </c>
      <c r="T42" s="1">
        <f t="shared" si="7"/>
        <v>6.7177708146821837</v>
      </c>
      <c r="U42" s="1">
        <v>11.9068</v>
      </c>
      <c r="V42" s="1">
        <v>12.6356</v>
      </c>
      <c r="W42" s="1">
        <v>13.2682</v>
      </c>
      <c r="X42" s="1">
        <v>15.4582</v>
      </c>
      <c r="Y42" s="1">
        <v>28.5486</v>
      </c>
      <c r="Z42" s="1">
        <v>27.502800000000001</v>
      </c>
      <c r="AA42" s="1">
        <v>17.25</v>
      </c>
      <c r="AB42" s="1">
        <v>16.663599999999999</v>
      </c>
      <c r="AC42" s="1">
        <v>21.145</v>
      </c>
      <c r="AD42" s="1">
        <v>19.111599999999999</v>
      </c>
      <c r="AE42" s="1"/>
      <c r="AF42" s="1">
        <f t="shared" si="11"/>
        <v>52.794000000000011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80</v>
      </c>
      <c r="B43" s="1" t="s">
        <v>41</v>
      </c>
      <c r="C43" s="1">
        <v>242</v>
      </c>
      <c r="D43" s="1">
        <v>630</v>
      </c>
      <c r="E43" s="1">
        <v>414</v>
      </c>
      <c r="F43" s="1">
        <v>351</v>
      </c>
      <c r="G43" s="7">
        <v>0.35</v>
      </c>
      <c r="H43" s="1">
        <v>40</v>
      </c>
      <c r="I43" s="1" t="s">
        <v>37</v>
      </c>
      <c r="J43" s="1">
        <v>420</v>
      </c>
      <c r="K43" s="1">
        <f t="shared" si="10"/>
        <v>-6</v>
      </c>
      <c r="L43" s="1"/>
      <c r="M43" s="1"/>
      <c r="N43" s="1">
        <v>86.799999999999955</v>
      </c>
      <c r="O43" s="1">
        <f t="shared" si="4"/>
        <v>82.8</v>
      </c>
      <c r="P43" s="5">
        <f t="shared" si="12"/>
        <v>390.20000000000005</v>
      </c>
      <c r="Q43" s="5"/>
      <c r="R43" s="1"/>
      <c r="S43" s="1">
        <f t="shared" si="6"/>
        <v>10</v>
      </c>
      <c r="T43" s="1">
        <f t="shared" si="7"/>
        <v>5.28743961352657</v>
      </c>
      <c r="U43" s="1">
        <v>69.8</v>
      </c>
      <c r="V43" s="1">
        <v>75.8</v>
      </c>
      <c r="W43" s="1">
        <v>80.599999999999994</v>
      </c>
      <c r="X43" s="1">
        <v>73</v>
      </c>
      <c r="Y43" s="1">
        <v>87.8</v>
      </c>
      <c r="Z43" s="1">
        <v>93.6</v>
      </c>
      <c r="AA43" s="1">
        <v>121.2692</v>
      </c>
      <c r="AB43" s="1">
        <v>131.0692</v>
      </c>
      <c r="AC43" s="1">
        <v>145.4</v>
      </c>
      <c r="AD43" s="1">
        <v>130.4</v>
      </c>
      <c r="AE43" s="10" t="s">
        <v>42</v>
      </c>
      <c r="AF43" s="1">
        <f t="shared" si="11"/>
        <v>136.57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81</v>
      </c>
      <c r="B44" s="1" t="s">
        <v>41</v>
      </c>
      <c r="C44" s="1">
        <v>313</v>
      </c>
      <c r="D44" s="1">
        <v>426</v>
      </c>
      <c r="E44" s="1">
        <v>399</v>
      </c>
      <c r="F44" s="1">
        <v>293</v>
      </c>
      <c r="G44" s="7">
        <v>0.4</v>
      </c>
      <c r="H44" s="1">
        <v>40</v>
      </c>
      <c r="I44" s="1" t="s">
        <v>37</v>
      </c>
      <c r="J44" s="1">
        <v>414</v>
      </c>
      <c r="K44" s="1">
        <f t="shared" si="10"/>
        <v>-15</v>
      </c>
      <c r="L44" s="1"/>
      <c r="M44" s="1"/>
      <c r="N44" s="1">
        <v>343.4</v>
      </c>
      <c r="O44" s="1">
        <f t="shared" si="4"/>
        <v>79.8</v>
      </c>
      <c r="P44" s="5">
        <f t="shared" si="12"/>
        <v>161.60000000000002</v>
      </c>
      <c r="Q44" s="5"/>
      <c r="R44" s="1"/>
      <c r="S44" s="1">
        <f t="shared" si="6"/>
        <v>10</v>
      </c>
      <c r="T44" s="1">
        <f t="shared" si="7"/>
        <v>7.9749373433583957</v>
      </c>
      <c r="U44" s="1">
        <v>79.400000000000006</v>
      </c>
      <c r="V44" s="1">
        <v>68.400000000000006</v>
      </c>
      <c r="W44" s="1">
        <v>66.8</v>
      </c>
      <c r="X44" s="1">
        <v>64</v>
      </c>
      <c r="Y44" s="1">
        <v>80</v>
      </c>
      <c r="Z44" s="1">
        <v>78.8</v>
      </c>
      <c r="AA44" s="1">
        <v>32.200000000000003</v>
      </c>
      <c r="AB44" s="1">
        <v>40.6</v>
      </c>
      <c r="AC44" s="1">
        <v>79.599999999999994</v>
      </c>
      <c r="AD44" s="1">
        <v>69</v>
      </c>
      <c r="AE44" s="1" t="s">
        <v>42</v>
      </c>
      <c r="AF44" s="1">
        <f t="shared" si="11"/>
        <v>64.640000000000015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82</v>
      </c>
      <c r="B45" s="1" t="s">
        <v>36</v>
      </c>
      <c r="C45" s="1">
        <v>85.45</v>
      </c>
      <c r="D45" s="1">
        <v>346.85300000000001</v>
      </c>
      <c r="E45" s="1">
        <v>191.447</v>
      </c>
      <c r="F45" s="1">
        <v>151.72999999999999</v>
      </c>
      <c r="G45" s="7">
        <v>1</v>
      </c>
      <c r="H45" s="1">
        <v>50</v>
      </c>
      <c r="I45" s="1" t="s">
        <v>37</v>
      </c>
      <c r="J45" s="1">
        <v>198.4</v>
      </c>
      <c r="K45" s="1">
        <f t="shared" si="10"/>
        <v>-6.953000000000003</v>
      </c>
      <c r="L45" s="1"/>
      <c r="M45" s="1"/>
      <c r="N45" s="1">
        <v>209.17879999999991</v>
      </c>
      <c r="O45" s="1">
        <f t="shared" si="4"/>
        <v>38.289400000000001</v>
      </c>
      <c r="P45" s="5">
        <f t="shared" si="12"/>
        <v>21.985200000000106</v>
      </c>
      <c r="Q45" s="5"/>
      <c r="R45" s="1"/>
      <c r="S45" s="1">
        <f t="shared" si="6"/>
        <v>10</v>
      </c>
      <c r="T45" s="1">
        <f t="shared" si="7"/>
        <v>9.4258149775133564</v>
      </c>
      <c r="U45" s="1">
        <v>45.551200000000001</v>
      </c>
      <c r="V45" s="1">
        <v>36.550600000000003</v>
      </c>
      <c r="W45" s="1">
        <v>28.186</v>
      </c>
      <c r="X45" s="1">
        <v>25.501000000000001</v>
      </c>
      <c r="Y45" s="1">
        <v>28.464400000000001</v>
      </c>
      <c r="Z45" s="1">
        <v>28.945399999999999</v>
      </c>
      <c r="AA45" s="1">
        <v>23.978999999999999</v>
      </c>
      <c r="AB45" s="1">
        <v>22.672999999999998</v>
      </c>
      <c r="AC45" s="1">
        <v>24.298400000000001</v>
      </c>
      <c r="AD45" s="1">
        <v>25.247599999999998</v>
      </c>
      <c r="AE45" s="1"/>
      <c r="AF45" s="1">
        <f t="shared" si="11"/>
        <v>21.985200000000106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83</v>
      </c>
      <c r="B46" s="1" t="s">
        <v>36</v>
      </c>
      <c r="C46" s="1">
        <v>202.69</v>
      </c>
      <c r="D46" s="1">
        <v>827.45799999999997</v>
      </c>
      <c r="E46" s="1">
        <v>620.24</v>
      </c>
      <c r="F46" s="1">
        <v>251.47900000000001</v>
      </c>
      <c r="G46" s="7">
        <v>1</v>
      </c>
      <c r="H46" s="1">
        <v>50</v>
      </c>
      <c r="I46" s="1" t="s">
        <v>37</v>
      </c>
      <c r="J46" s="1">
        <v>668</v>
      </c>
      <c r="K46" s="1">
        <f t="shared" si="10"/>
        <v>-47.759999999999991</v>
      </c>
      <c r="L46" s="1"/>
      <c r="M46" s="1"/>
      <c r="N46" s="1">
        <v>337.21240000000012</v>
      </c>
      <c r="O46" s="1">
        <f t="shared" si="4"/>
        <v>124.048</v>
      </c>
      <c r="P46" s="5">
        <f t="shared" si="12"/>
        <v>651.78859999999986</v>
      </c>
      <c r="Q46" s="5"/>
      <c r="R46" s="1"/>
      <c r="S46" s="1">
        <f t="shared" si="6"/>
        <v>10</v>
      </c>
      <c r="T46" s="1">
        <f t="shared" si="7"/>
        <v>4.7456742551270485</v>
      </c>
      <c r="U46" s="1">
        <v>100.2114</v>
      </c>
      <c r="V46" s="1">
        <v>91.092399999999998</v>
      </c>
      <c r="W46" s="1">
        <v>75.651800000000009</v>
      </c>
      <c r="X46" s="1">
        <v>74.575199999999995</v>
      </c>
      <c r="Y46" s="1">
        <v>79.401199999999989</v>
      </c>
      <c r="Z46" s="1">
        <v>80.198400000000007</v>
      </c>
      <c r="AA46" s="1">
        <v>75.653400000000005</v>
      </c>
      <c r="AB46" s="1">
        <v>74.241799999999998</v>
      </c>
      <c r="AC46" s="1">
        <v>80.280999999999992</v>
      </c>
      <c r="AD46" s="1">
        <v>74.295199999999994</v>
      </c>
      <c r="AE46" s="1"/>
      <c r="AF46" s="1">
        <f t="shared" si="11"/>
        <v>651.78859999999986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1" t="s">
        <v>84</v>
      </c>
      <c r="B47" s="11" t="s">
        <v>36</v>
      </c>
      <c r="C47" s="11"/>
      <c r="D47" s="11"/>
      <c r="E47" s="11"/>
      <c r="F47" s="11"/>
      <c r="G47" s="12">
        <v>0</v>
      </c>
      <c r="H47" s="11">
        <v>40</v>
      </c>
      <c r="I47" s="11" t="s">
        <v>37</v>
      </c>
      <c r="J47" s="11"/>
      <c r="K47" s="11">
        <f t="shared" si="10"/>
        <v>0</v>
      </c>
      <c r="L47" s="11"/>
      <c r="M47" s="11"/>
      <c r="N47" s="11"/>
      <c r="O47" s="11">
        <f t="shared" si="4"/>
        <v>0</v>
      </c>
      <c r="P47" s="13"/>
      <c r="Q47" s="13"/>
      <c r="R47" s="11"/>
      <c r="S47" s="11" t="e">
        <f t="shared" si="6"/>
        <v>#DIV/0!</v>
      </c>
      <c r="T47" s="11" t="e">
        <f t="shared" si="7"/>
        <v>#DIV/0!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 t="s">
        <v>48</v>
      </c>
      <c r="AF47" s="1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85</v>
      </c>
      <c r="B48" s="1" t="s">
        <v>41</v>
      </c>
      <c r="C48" s="1">
        <v>93</v>
      </c>
      <c r="D48" s="1">
        <v>150</v>
      </c>
      <c r="E48" s="1">
        <v>148</v>
      </c>
      <c r="F48" s="1">
        <v>37</v>
      </c>
      <c r="G48" s="7">
        <v>0.45</v>
      </c>
      <c r="H48" s="1">
        <v>50</v>
      </c>
      <c r="I48" s="1" t="s">
        <v>37</v>
      </c>
      <c r="J48" s="1">
        <v>152</v>
      </c>
      <c r="K48" s="1">
        <f t="shared" si="10"/>
        <v>-4</v>
      </c>
      <c r="L48" s="1"/>
      <c r="M48" s="1"/>
      <c r="N48" s="1">
        <v>159.69999999999999</v>
      </c>
      <c r="O48" s="1">
        <f t="shared" si="4"/>
        <v>29.6</v>
      </c>
      <c r="P48" s="5">
        <f>10*O48-N48-F48</f>
        <v>99.300000000000011</v>
      </c>
      <c r="Q48" s="5"/>
      <c r="R48" s="1"/>
      <c r="S48" s="1">
        <f t="shared" si="6"/>
        <v>10</v>
      </c>
      <c r="T48" s="1">
        <f t="shared" si="7"/>
        <v>6.6452702702702693</v>
      </c>
      <c r="U48" s="1">
        <v>36.6</v>
      </c>
      <c r="V48" s="1">
        <v>31.2</v>
      </c>
      <c r="W48" s="1">
        <v>30.2</v>
      </c>
      <c r="X48" s="1">
        <v>28.2</v>
      </c>
      <c r="Y48" s="1">
        <v>31.8</v>
      </c>
      <c r="Z48" s="1">
        <v>30.2</v>
      </c>
      <c r="AA48" s="1">
        <v>22</v>
      </c>
      <c r="AB48" s="1">
        <v>23.8</v>
      </c>
      <c r="AC48" s="1">
        <v>25.4</v>
      </c>
      <c r="AD48" s="1">
        <v>22.4</v>
      </c>
      <c r="AE48" s="1" t="s">
        <v>42</v>
      </c>
      <c r="AF48" s="1">
        <f>G48*P48</f>
        <v>44.685000000000009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1" t="s">
        <v>86</v>
      </c>
      <c r="B49" s="11" t="s">
        <v>36</v>
      </c>
      <c r="C49" s="11"/>
      <c r="D49" s="11"/>
      <c r="E49" s="11"/>
      <c r="F49" s="11"/>
      <c r="G49" s="12">
        <v>0</v>
      </c>
      <c r="H49" s="11">
        <v>40</v>
      </c>
      <c r="I49" s="11" t="s">
        <v>37</v>
      </c>
      <c r="J49" s="11"/>
      <c r="K49" s="11">
        <f t="shared" si="10"/>
        <v>0</v>
      </c>
      <c r="L49" s="11"/>
      <c r="M49" s="11"/>
      <c r="N49" s="11"/>
      <c r="O49" s="11">
        <f t="shared" si="4"/>
        <v>0</v>
      </c>
      <c r="P49" s="13"/>
      <c r="Q49" s="13"/>
      <c r="R49" s="11"/>
      <c r="S49" s="11" t="e">
        <f t="shared" si="6"/>
        <v>#DIV/0!</v>
      </c>
      <c r="T49" s="11" t="e">
        <f t="shared" si="7"/>
        <v>#DIV/0!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 t="s">
        <v>48</v>
      </c>
      <c r="AF49" s="1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87</v>
      </c>
      <c r="B50" s="1" t="s">
        <v>41</v>
      </c>
      <c r="C50" s="1">
        <v>71</v>
      </c>
      <c r="D50" s="1">
        <v>72</v>
      </c>
      <c r="E50" s="1">
        <v>56</v>
      </c>
      <c r="F50" s="1">
        <v>74</v>
      </c>
      <c r="G50" s="7">
        <v>0.4</v>
      </c>
      <c r="H50" s="1">
        <v>40</v>
      </c>
      <c r="I50" s="1" t="s">
        <v>37</v>
      </c>
      <c r="J50" s="1">
        <v>56</v>
      </c>
      <c r="K50" s="1">
        <f t="shared" si="10"/>
        <v>0</v>
      </c>
      <c r="L50" s="1"/>
      <c r="M50" s="1"/>
      <c r="N50" s="1">
        <v>36.199999999999989</v>
      </c>
      <c r="O50" s="1">
        <f t="shared" si="4"/>
        <v>11.2</v>
      </c>
      <c r="P50" s="5"/>
      <c r="Q50" s="5"/>
      <c r="R50" s="1"/>
      <c r="S50" s="1">
        <f t="shared" si="6"/>
        <v>9.8392857142857135</v>
      </c>
      <c r="T50" s="1">
        <f t="shared" si="7"/>
        <v>9.8392857142857135</v>
      </c>
      <c r="U50" s="1">
        <v>12.6</v>
      </c>
      <c r="V50" s="1">
        <v>11.4</v>
      </c>
      <c r="W50" s="1">
        <v>14.8</v>
      </c>
      <c r="X50" s="1">
        <v>15</v>
      </c>
      <c r="Y50" s="1">
        <v>15.6</v>
      </c>
      <c r="Z50" s="1">
        <v>15</v>
      </c>
      <c r="AA50" s="1">
        <v>9.1999999999999993</v>
      </c>
      <c r="AB50" s="1">
        <v>11.6</v>
      </c>
      <c r="AC50" s="1">
        <v>21.2</v>
      </c>
      <c r="AD50" s="1">
        <v>18.399999999999999</v>
      </c>
      <c r="AE50" s="1"/>
      <c r="AF50" s="1">
        <f t="shared" ref="AF50:AF62" si="13">G50*P50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88</v>
      </c>
      <c r="B51" s="1" t="s">
        <v>41</v>
      </c>
      <c r="C51" s="1">
        <v>10</v>
      </c>
      <c r="D51" s="1">
        <v>156</v>
      </c>
      <c r="E51" s="1">
        <v>58</v>
      </c>
      <c r="F51" s="1">
        <v>100</v>
      </c>
      <c r="G51" s="7">
        <v>0.4</v>
      </c>
      <c r="H51" s="1">
        <v>40</v>
      </c>
      <c r="I51" s="1" t="s">
        <v>37</v>
      </c>
      <c r="J51" s="1">
        <v>59</v>
      </c>
      <c r="K51" s="1">
        <f t="shared" si="10"/>
        <v>-1</v>
      </c>
      <c r="L51" s="1"/>
      <c r="M51" s="1"/>
      <c r="N51" s="1"/>
      <c r="O51" s="1">
        <f t="shared" si="4"/>
        <v>11.6</v>
      </c>
      <c r="P51" s="5">
        <f t="shared" ref="P51:P61" si="14">10*O51-N51-F51</f>
        <v>16</v>
      </c>
      <c r="Q51" s="5"/>
      <c r="R51" s="1"/>
      <c r="S51" s="1">
        <f t="shared" si="6"/>
        <v>10</v>
      </c>
      <c r="T51" s="1">
        <f t="shared" si="7"/>
        <v>8.6206896551724146</v>
      </c>
      <c r="U51" s="1">
        <v>10</v>
      </c>
      <c r="V51" s="1">
        <v>11.8</v>
      </c>
      <c r="W51" s="1">
        <v>16.8</v>
      </c>
      <c r="X51" s="1">
        <v>12.2</v>
      </c>
      <c r="Y51" s="1">
        <v>6.6</v>
      </c>
      <c r="Z51" s="1">
        <v>9.8000000000000007</v>
      </c>
      <c r="AA51" s="1">
        <v>11.6</v>
      </c>
      <c r="AB51" s="1">
        <v>8.1999999999999993</v>
      </c>
      <c r="AC51" s="1">
        <v>-1.4</v>
      </c>
      <c r="AD51" s="1">
        <v>-0.4</v>
      </c>
      <c r="AE51" s="1" t="s">
        <v>89</v>
      </c>
      <c r="AF51" s="1">
        <f t="shared" si="13"/>
        <v>6.4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90</v>
      </c>
      <c r="B52" s="1" t="s">
        <v>36</v>
      </c>
      <c r="C52" s="1">
        <v>124.19799999999999</v>
      </c>
      <c r="D52" s="1">
        <v>299.42</v>
      </c>
      <c r="E52" s="1">
        <v>90.016999999999996</v>
      </c>
      <c r="F52" s="1">
        <v>260.52600000000001</v>
      </c>
      <c r="G52" s="7">
        <v>1</v>
      </c>
      <c r="H52" s="1">
        <v>50</v>
      </c>
      <c r="I52" s="1" t="s">
        <v>37</v>
      </c>
      <c r="J52" s="1">
        <v>130.5</v>
      </c>
      <c r="K52" s="1">
        <f t="shared" si="10"/>
        <v>-40.483000000000004</v>
      </c>
      <c r="L52" s="1"/>
      <c r="M52" s="1"/>
      <c r="N52" s="1">
        <v>117.339</v>
      </c>
      <c r="O52" s="1">
        <f t="shared" si="4"/>
        <v>18.003399999999999</v>
      </c>
      <c r="P52" s="5"/>
      <c r="Q52" s="5"/>
      <c r="R52" s="1"/>
      <c r="S52" s="1">
        <f t="shared" si="6"/>
        <v>20.988535498850219</v>
      </c>
      <c r="T52" s="1">
        <f t="shared" si="7"/>
        <v>20.988535498850219</v>
      </c>
      <c r="U52" s="1">
        <v>38.649000000000001</v>
      </c>
      <c r="V52" s="1">
        <v>38.832000000000001</v>
      </c>
      <c r="W52" s="1">
        <v>13.578799999999999</v>
      </c>
      <c r="X52" s="1">
        <v>12.258800000000001</v>
      </c>
      <c r="Y52" s="1">
        <v>25.814800000000002</v>
      </c>
      <c r="Z52" s="1">
        <v>25.062999999999999</v>
      </c>
      <c r="AA52" s="1">
        <v>17.664400000000001</v>
      </c>
      <c r="AB52" s="1">
        <v>13.813599999999999</v>
      </c>
      <c r="AC52" s="1">
        <v>22.6646</v>
      </c>
      <c r="AD52" s="1">
        <v>27.921399999999998</v>
      </c>
      <c r="AE52" s="1"/>
      <c r="AF52" s="1">
        <f t="shared" si="13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91</v>
      </c>
      <c r="B53" s="1" t="s">
        <v>36</v>
      </c>
      <c r="C53" s="1">
        <v>166.75200000000001</v>
      </c>
      <c r="D53" s="1">
        <v>799.75900000000001</v>
      </c>
      <c r="E53" s="1">
        <v>636.81299999999999</v>
      </c>
      <c r="F53" s="1">
        <v>236.43700000000001</v>
      </c>
      <c r="G53" s="7">
        <v>1</v>
      </c>
      <c r="H53" s="1">
        <v>50</v>
      </c>
      <c r="I53" s="1" t="s">
        <v>37</v>
      </c>
      <c r="J53" s="1">
        <v>616.6</v>
      </c>
      <c r="K53" s="1">
        <f t="shared" si="10"/>
        <v>20.212999999999965</v>
      </c>
      <c r="L53" s="1"/>
      <c r="M53" s="1"/>
      <c r="N53" s="1">
        <v>83.038219999999995</v>
      </c>
      <c r="O53" s="1">
        <f t="shared" si="4"/>
        <v>127.3626</v>
      </c>
      <c r="P53" s="5">
        <f>9*O53-N53-F53</f>
        <v>826.78818000000012</v>
      </c>
      <c r="Q53" s="5"/>
      <c r="R53" s="1"/>
      <c r="S53" s="1">
        <f t="shared" si="6"/>
        <v>9.0000000000000018</v>
      </c>
      <c r="T53" s="1">
        <f t="shared" si="7"/>
        <v>2.5083911603563371</v>
      </c>
      <c r="U53" s="1">
        <v>77.967600000000004</v>
      </c>
      <c r="V53" s="1">
        <v>76.295400000000001</v>
      </c>
      <c r="W53" s="1">
        <v>69.788399999999996</v>
      </c>
      <c r="X53" s="1">
        <v>68.39500000000001</v>
      </c>
      <c r="Y53" s="1">
        <v>68.879800000000003</v>
      </c>
      <c r="Z53" s="1">
        <v>63.473599999999998</v>
      </c>
      <c r="AA53" s="1">
        <v>49.395600000000002</v>
      </c>
      <c r="AB53" s="1">
        <v>54.472799999999992</v>
      </c>
      <c r="AC53" s="1">
        <v>63.8384</v>
      </c>
      <c r="AD53" s="1">
        <v>63.148000000000003</v>
      </c>
      <c r="AE53" s="1"/>
      <c r="AF53" s="1">
        <f t="shared" si="13"/>
        <v>826.78818000000012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92</v>
      </c>
      <c r="B54" s="1" t="s">
        <v>36</v>
      </c>
      <c r="C54" s="1"/>
      <c r="D54" s="1">
        <v>97.161000000000001</v>
      </c>
      <c r="E54" s="1">
        <v>94.98</v>
      </c>
      <c r="F54" s="1">
        <v>1.333</v>
      </c>
      <c r="G54" s="7">
        <v>1</v>
      </c>
      <c r="H54" s="1">
        <v>50</v>
      </c>
      <c r="I54" s="1" t="s">
        <v>37</v>
      </c>
      <c r="J54" s="1">
        <v>99.8</v>
      </c>
      <c r="K54" s="1">
        <f t="shared" si="10"/>
        <v>-4.8199999999999932</v>
      </c>
      <c r="L54" s="1"/>
      <c r="M54" s="1"/>
      <c r="N54" s="1"/>
      <c r="O54" s="1">
        <f t="shared" si="4"/>
        <v>18.996000000000002</v>
      </c>
      <c r="P54" s="5">
        <f>5*O54-N54-F54</f>
        <v>93.64700000000002</v>
      </c>
      <c r="Q54" s="5"/>
      <c r="R54" s="1"/>
      <c r="S54" s="1">
        <f t="shared" si="6"/>
        <v>5</v>
      </c>
      <c r="T54" s="1">
        <f t="shared" si="7"/>
        <v>7.017266793009054E-2</v>
      </c>
      <c r="U54" s="1">
        <v>1.1850000000000001</v>
      </c>
      <c r="V54" s="1">
        <v>2.4964</v>
      </c>
      <c r="W54" s="1">
        <v>8.3206000000000007</v>
      </c>
      <c r="X54" s="1">
        <v>11.3786</v>
      </c>
      <c r="Y54" s="1">
        <v>8.1135999999999999</v>
      </c>
      <c r="Z54" s="1">
        <v>5.6054000000000004</v>
      </c>
      <c r="AA54" s="1">
        <v>3.7151999999999998</v>
      </c>
      <c r="AB54" s="1">
        <v>4.1924000000000001</v>
      </c>
      <c r="AC54" s="1">
        <v>9.3343999999999987</v>
      </c>
      <c r="AD54" s="1">
        <v>8.8948</v>
      </c>
      <c r="AE54" s="1"/>
      <c r="AF54" s="1">
        <f t="shared" si="13"/>
        <v>93.64700000000002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93</v>
      </c>
      <c r="B55" s="1" t="s">
        <v>41</v>
      </c>
      <c r="C55" s="1">
        <v>102</v>
      </c>
      <c r="D55" s="1">
        <v>220</v>
      </c>
      <c r="E55" s="1">
        <v>86</v>
      </c>
      <c r="F55" s="1">
        <v>196</v>
      </c>
      <c r="G55" s="7">
        <v>0.4</v>
      </c>
      <c r="H55" s="1">
        <v>50</v>
      </c>
      <c r="I55" s="1" t="s">
        <v>37</v>
      </c>
      <c r="J55" s="1">
        <v>89</v>
      </c>
      <c r="K55" s="1">
        <f t="shared" si="10"/>
        <v>-3</v>
      </c>
      <c r="L55" s="1"/>
      <c r="M55" s="1"/>
      <c r="N55" s="1">
        <v>38.599999999999987</v>
      </c>
      <c r="O55" s="1">
        <f t="shared" si="4"/>
        <v>17.2</v>
      </c>
      <c r="P55" s="5"/>
      <c r="Q55" s="5"/>
      <c r="R55" s="1"/>
      <c r="S55" s="1">
        <f t="shared" si="6"/>
        <v>13.63953488372093</v>
      </c>
      <c r="T55" s="1">
        <f t="shared" si="7"/>
        <v>13.63953488372093</v>
      </c>
      <c r="U55" s="1">
        <v>26.6</v>
      </c>
      <c r="V55" s="1">
        <v>27.6</v>
      </c>
      <c r="W55" s="1">
        <v>16.600000000000001</v>
      </c>
      <c r="X55" s="1">
        <v>15.2</v>
      </c>
      <c r="Y55" s="1">
        <v>23.2</v>
      </c>
      <c r="Z55" s="1">
        <v>20.2</v>
      </c>
      <c r="AA55" s="1">
        <v>14.6</v>
      </c>
      <c r="AB55" s="1">
        <v>18</v>
      </c>
      <c r="AC55" s="1">
        <v>15.6</v>
      </c>
      <c r="AD55" s="1">
        <v>13.2</v>
      </c>
      <c r="AE55" s="1"/>
      <c r="AF55" s="1">
        <f t="shared" si="13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94</v>
      </c>
      <c r="B56" s="1" t="s">
        <v>41</v>
      </c>
      <c r="C56" s="1">
        <v>293</v>
      </c>
      <c r="D56" s="1">
        <v>852</v>
      </c>
      <c r="E56" s="1">
        <v>560</v>
      </c>
      <c r="F56" s="1">
        <v>370</v>
      </c>
      <c r="G56" s="7">
        <v>0.4</v>
      </c>
      <c r="H56" s="1">
        <v>40</v>
      </c>
      <c r="I56" s="1" t="s">
        <v>37</v>
      </c>
      <c r="J56" s="1">
        <v>583</v>
      </c>
      <c r="K56" s="1">
        <f t="shared" si="10"/>
        <v>-23</v>
      </c>
      <c r="L56" s="1"/>
      <c r="M56" s="1"/>
      <c r="N56" s="1">
        <v>413.7</v>
      </c>
      <c r="O56" s="1">
        <f t="shared" si="4"/>
        <v>112</v>
      </c>
      <c r="P56" s="5">
        <f t="shared" si="14"/>
        <v>336.29999999999995</v>
      </c>
      <c r="Q56" s="5"/>
      <c r="R56" s="1"/>
      <c r="S56" s="1">
        <f t="shared" si="6"/>
        <v>10</v>
      </c>
      <c r="T56" s="1">
        <f t="shared" si="7"/>
        <v>6.9973214285714294</v>
      </c>
      <c r="U56" s="1">
        <v>114.6</v>
      </c>
      <c r="V56" s="1">
        <v>101</v>
      </c>
      <c r="W56" s="1">
        <v>117.2</v>
      </c>
      <c r="X56" s="1">
        <v>112</v>
      </c>
      <c r="Y56" s="1">
        <v>109.8</v>
      </c>
      <c r="Z56" s="1">
        <v>111</v>
      </c>
      <c r="AA56" s="1">
        <v>105</v>
      </c>
      <c r="AB56" s="1">
        <v>109.6</v>
      </c>
      <c r="AC56" s="1">
        <v>126.4</v>
      </c>
      <c r="AD56" s="1">
        <v>117.4</v>
      </c>
      <c r="AE56" s="1"/>
      <c r="AF56" s="1">
        <f t="shared" si="13"/>
        <v>134.51999999999998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95</v>
      </c>
      <c r="B57" s="1" t="s">
        <v>41</v>
      </c>
      <c r="C57" s="1">
        <v>251</v>
      </c>
      <c r="D57" s="1">
        <v>672</v>
      </c>
      <c r="E57" s="1">
        <v>427</v>
      </c>
      <c r="F57" s="1">
        <v>319</v>
      </c>
      <c r="G57" s="7">
        <v>0.4</v>
      </c>
      <c r="H57" s="1">
        <v>40</v>
      </c>
      <c r="I57" s="1" t="s">
        <v>37</v>
      </c>
      <c r="J57" s="1">
        <v>442</v>
      </c>
      <c r="K57" s="1">
        <f t="shared" si="10"/>
        <v>-15</v>
      </c>
      <c r="L57" s="1"/>
      <c r="M57" s="1"/>
      <c r="N57" s="1">
        <v>367.80000000000018</v>
      </c>
      <c r="O57" s="1">
        <f t="shared" si="4"/>
        <v>85.4</v>
      </c>
      <c r="P57" s="5">
        <f t="shared" si="14"/>
        <v>167.19999999999982</v>
      </c>
      <c r="Q57" s="5"/>
      <c r="R57" s="1"/>
      <c r="S57" s="1">
        <f t="shared" si="6"/>
        <v>10</v>
      </c>
      <c r="T57" s="1">
        <f t="shared" si="7"/>
        <v>8.0421545667447329</v>
      </c>
      <c r="U57" s="1">
        <v>94.4</v>
      </c>
      <c r="V57" s="1">
        <v>83</v>
      </c>
      <c r="W57" s="1">
        <v>93.2</v>
      </c>
      <c r="X57" s="1">
        <v>85</v>
      </c>
      <c r="Y57" s="1">
        <v>89.2</v>
      </c>
      <c r="Z57" s="1">
        <v>94.2</v>
      </c>
      <c r="AA57" s="1">
        <v>86.2</v>
      </c>
      <c r="AB57" s="1">
        <v>88</v>
      </c>
      <c r="AC57" s="1">
        <v>98.8</v>
      </c>
      <c r="AD57" s="1">
        <v>91.4</v>
      </c>
      <c r="AE57" s="1"/>
      <c r="AF57" s="1">
        <f t="shared" si="13"/>
        <v>66.879999999999924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96</v>
      </c>
      <c r="B58" s="1" t="s">
        <v>36</v>
      </c>
      <c r="C58" s="1">
        <v>28.135000000000002</v>
      </c>
      <c r="D58" s="1">
        <v>375.74400000000003</v>
      </c>
      <c r="E58" s="1">
        <v>154.08000000000001</v>
      </c>
      <c r="F58" s="1">
        <v>230.922</v>
      </c>
      <c r="G58" s="7">
        <v>1</v>
      </c>
      <c r="H58" s="1">
        <v>40</v>
      </c>
      <c r="I58" s="1" t="s">
        <v>37</v>
      </c>
      <c r="J58" s="1">
        <v>163.25</v>
      </c>
      <c r="K58" s="1">
        <f t="shared" si="10"/>
        <v>-9.1699999999999875</v>
      </c>
      <c r="L58" s="1"/>
      <c r="M58" s="1"/>
      <c r="N58" s="1">
        <v>43.297199999999997</v>
      </c>
      <c r="O58" s="1">
        <f t="shared" si="4"/>
        <v>30.816000000000003</v>
      </c>
      <c r="P58" s="5">
        <f t="shared" si="14"/>
        <v>33.940800000000053</v>
      </c>
      <c r="Q58" s="5"/>
      <c r="R58" s="1"/>
      <c r="S58" s="1">
        <f t="shared" si="6"/>
        <v>10.000000000000002</v>
      </c>
      <c r="T58" s="1">
        <f t="shared" si="7"/>
        <v>8.8985981308411208</v>
      </c>
      <c r="U58" s="1">
        <v>37.156199999999998</v>
      </c>
      <c r="V58" s="1">
        <v>41.631</v>
      </c>
      <c r="W58" s="1">
        <v>23.5166</v>
      </c>
      <c r="X58" s="1">
        <v>17.559999999999999</v>
      </c>
      <c r="Y58" s="1">
        <v>0.31759999999999999</v>
      </c>
      <c r="Z58" s="1">
        <v>-0.49020000000000002</v>
      </c>
      <c r="AA58" s="1">
        <v>27.581800000000001</v>
      </c>
      <c r="AB58" s="1">
        <v>34.296599999999998</v>
      </c>
      <c r="AC58" s="1">
        <v>9.9552000000000014</v>
      </c>
      <c r="AD58" s="1">
        <v>5.9923999999999999</v>
      </c>
      <c r="AE58" s="1"/>
      <c r="AF58" s="1">
        <f t="shared" si="13"/>
        <v>33.940800000000053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97</v>
      </c>
      <c r="B59" s="1" t="s">
        <v>36</v>
      </c>
      <c r="C59" s="1"/>
      <c r="D59" s="1">
        <v>203.417</v>
      </c>
      <c r="E59" s="1">
        <v>202.33199999999999</v>
      </c>
      <c r="F59" s="1">
        <v>1.085</v>
      </c>
      <c r="G59" s="7">
        <v>1</v>
      </c>
      <c r="H59" s="1">
        <v>40</v>
      </c>
      <c r="I59" s="1" t="s">
        <v>37</v>
      </c>
      <c r="J59" s="1">
        <v>235.75</v>
      </c>
      <c r="K59" s="1">
        <f t="shared" si="10"/>
        <v>-33.418000000000006</v>
      </c>
      <c r="L59" s="1"/>
      <c r="M59" s="1"/>
      <c r="N59" s="1">
        <v>178.6962</v>
      </c>
      <c r="O59" s="1">
        <f t="shared" si="4"/>
        <v>40.4664</v>
      </c>
      <c r="P59" s="5">
        <f t="shared" si="14"/>
        <v>224.88279999999997</v>
      </c>
      <c r="Q59" s="5"/>
      <c r="R59" s="1"/>
      <c r="S59" s="1">
        <f t="shared" si="6"/>
        <v>10</v>
      </c>
      <c r="T59" s="1">
        <f t="shared" si="7"/>
        <v>4.4427277939228595</v>
      </c>
      <c r="U59" s="1">
        <v>27.489799999999999</v>
      </c>
      <c r="V59" s="1">
        <v>10.933</v>
      </c>
      <c r="W59" s="1">
        <v>21.033799999999999</v>
      </c>
      <c r="X59" s="1">
        <v>16.343800000000002</v>
      </c>
      <c r="Y59" s="1">
        <v>-0.80660000000000009</v>
      </c>
      <c r="Z59" s="1">
        <v>-0.16239999999999999</v>
      </c>
      <c r="AA59" s="1">
        <v>11.776</v>
      </c>
      <c r="AB59" s="1">
        <v>17.286000000000001</v>
      </c>
      <c r="AC59" s="1">
        <v>12.111599999999999</v>
      </c>
      <c r="AD59" s="1">
        <v>9.2947999999999986</v>
      </c>
      <c r="AE59" s="1"/>
      <c r="AF59" s="1">
        <f t="shared" si="13"/>
        <v>224.88279999999997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98</v>
      </c>
      <c r="B60" s="1" t="s">
        <v>36</v>
      </c>
      <c r="C60" s="1">
        <v>40.723999999999997</v>
      </c>
      <c r="D60" s="1">
        <v>288.83499999999998</v>
      </c>
      <c r="E60" s="1">
        <v>178.68899999999999</v>
      </c>
      <c r="F60" s="1">
        <v>137.69300000000001</v>
      </c>
      <c r="G60" s="7">
        <v>1</v>
      </c>
      <c r="H60" s="1">
        <v>40</v>
      </c>
      <c r="I60" s="1" t="s">
        <v>37</v>
      </c>
      <c r="J60" s="1">
        <v>183.5</v>
      </c>
      <c r="K60" s="1">
        <f t="shared" si="10"/>
        <v>-4.811000000000007</v>
      </c>
      <c r="L60" s="1"/>
      <c r="M60" s="1"/>
      <c r="N60" s="1"/>
      <c r="O60" s="1">
        <f t="shared" si="4"/>
        <v>35.7378</v>
      </c>
      <c r="P60" s="5">
        <f t="shared" si="14"/>
        <v>219.68499999999997</v>
      </c>
      <c r="Q60" s="5"/>
      <c r="R60" s="1"/>
      <c r="S60" s="1">
        <f t="shared" si="6"/>
        <v>10</v>
      </c>
      <c r="T60" s="1">
        <f t="shared" si="7"/>
        <v>3.852867272187992</v>
      </c>
      <c r="U60" s="1">
        <v>26.3858</v>
      </c>
      <c r="V60" s="1">
        <v>30.121200000000002</v>
      </c>
      <c r="W60" s="1">
        <v>19.6784</v>
      </c>
      <c r="X60" s="1">
        <v>14.3086</v>
      </c>
      <c r="Y60" s="1">
        <v>-0.32279999999999998</v>
      </c>
      <c r="Z60" s="1">
        <v>0.64800000000000002</v>
      </c>
      <c r="AA60" s="1">
        <v>22.684000000000001</v>
      </c>
      <c r="AB60" s="1">
        <v>27.2178</v>
      </c>
      <c r="AC60" s="1">
        <v>10.260400000000001</v>
      </c>
      <c r="AD60" s="1">
        <v>6.7016000000000009</v>
      </c>
      <c r="AE60" s="1"/>
      <c r="AF60" s="1">
        <f t="shared" si="13"/>
        <v>219.68499999999997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99</v>
      </c>
      <c r="B61" s="1" t="s">
        <v>36</v>
      </c>
      <c r="C61" s="1">
        <v>50.505000000000003</v>
      </c>
      <c r="D61" s="1">
        <v>214.49</v>
      </c>
      <c r="E61" s="1">
        <v>98.68</v>
      </c>
      <c r="F61" s="1">
        <v>128.78</v>
      </c>
      <c r="G61" s="7">
        <v>1</v>
      </c>
      <c r="H61" s="1">
        <v>30</v>
      </c>
      <c r="I61" s="1" t="s">
        <v>37</v>
      </c>
      <c r="J61" s="1">
        <v>102</v>
      </c>
      <c r="K61" s="1">
        <f t="shared" si="10"/>
        <v>-3.3199999999999932</v>
      </c>
      <c r="L61" s="1"/>
      <c r="M61" s="1"/>
      <c r="N61" s="1"/>
      <c r="O61" s="1">
        <f t="shared" si="4"/>
        <v>19.736000000000001</v>
      </c>
      <c r="P61" s="5">
        <f t="shared" si="14"/>
        <v>68.580000000000013</v>
      </c>
      <c r="Q61" s="5"/>
      <c r="R61" s="1"/>
      <c r="S61" s="1">
        <f t="shared" si="6"/>
        <v>10</v>
      </c>
      <c r="T61" s="1">
        <f t="shared" si="7"/>
        <v>6.5251317389541956</v>
      </c>
      <c r="U61" s="1">
        <v>17.745999999999999</v>
      </c>
      <c r="V61" s="1">
        <v>20.5532</v>
      </c>
      <c r="W61" s="1">
        <v>18.183199999999999</v>
      </c>
      <c r="X61" s="1">
        <v>14.625999999999999</v>
      </c>
      <c r="Y61" s="1">
        <v>9.5426000000000002</v>
      </c>
      <c r="Z61" s="1">
        <v>11.5076</v>
      </c>
      <c r="AA61" s="1">
        <v>19.418600000000001</v>
      </c>
      <c r="AB61" s="1">
        <v>19.3354</v>
      </c>
      <c r="AC61" s="1">
        <v>11.466799999999999</v>
      </c>
      <c r="AD61" s="1">
        <v>10.765000000000001</v>
      </c>
      <c r="AE61" s="1"/>
      <c r="AF61" s="1">
        <f t="shared" si="13"/>
        <v>68.580000000000013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100</v>
      </c>
      <c r="B62" s="1" t="s">
        <v>41</v>
      </c>
      <c r="C62" s="1">
        <v>8</v>
      </c>
      <c r="D62" s="1">
        <v>2088</v>
      </c>
      <c r="E62" s="1">
        <v>1087</v>
      </c>
      <c r="F62" s="1">
        <v>1003</v>
      </c>
      <c r="G62" s="7">
        <v>0.6</v>
      </c>
      <c r="H62" s="1">
        <v>60</v>
      </c>
      <c r="I62" s="1" t="s">
        <v>101</v>
      </c>
      <c r="J62" s="1">
        <v>1099</v>
      </c>
      <c r="K62" s="1">
        <f t="shared" si="10"/>
        <v>-12</v>
      </c>
      <c r="L62" s="1"/>
      <c r="M62" s="1"/>
      <c r="N62" s="1"/>
      <c r="O62" s="1">
        <f t="shared" si="4"/>
        <v>217.4</v>
      </c>
      <c r="P62" s="25">
        <v>0</v>
      </c>
      <c r="Q62" s="5"/>
      <c r="R62" s="1"/>
      <c r="S62" s="1">
        <f t="shared" si="6"/>
        <v>4.613615455381785</v>
      </c>
      <c r="T62" s="1">
        <f t="shared" si="7"/>
        <v>4.613615455381785</v>
      </c>
      <c r="U62" s="1">
        <v>35.799999999999997</v>
      </c>
      <c r="V62" s="1">
        <v>121</v>
      </c>
      <c r="W62" s="1">
        <v>230.6</v>
      </c>
      <c r="X62" s="1">
        <v>161.19999999999999</v>
      </c>
      <c r="Y62" s="1">
        <v>98.6</v>
      </c>
      <c r="Z62" s="1">
        <v>61.6</v>
      </c>
      <c r="AA62" s="1">
        <v>29.6</v>
      </c>
      <c r="AB62" s="1">
        <v>28</v>
      </c>
      <c r="AC62" s="1">
        <v>26.6</v>
      </c>
      <c r="AD62" s="1">
        <v>22.2</v>
      </c>
      <c r="AE62" s="1" t="s">
        <v>78</v>
      </c>
      <c r="AF62" s="1">
        <f t="shared" si="13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1" t="s">
        <v>102</v>
      </c>
      <c r="B63" s="11" t="s">
        <v>41</v>
      </c>
      <c r="C63" s="11"/>
      <c r="D63" s="11"/>
      <c r="E63" s="11"/>
      <c r="F63" s="11"/>
      <c r="G63" s="12">
        <v>0</v>
      </c>
      <c r="H63" s="11">
        <v>50</v>
      </c>
      <c r="I63" s="11" t="s">
        <v>37</v>
      </c>
      <c r="J63" s="11"/>
      <c r="K63" s="11">
        <f t="shared" si="10"/>
        <v>0</v>
      </c>
      <c r="L63" s="11"/>
      <c r="M63" s="11"/>
      <c r="N63" s="11"/>
      <c r="O63" s="11">
        <f t="shared" si="4"/>
        <v>0</v>
      </c>
      <c r="P63" s="13"/>
      <c r="Q63" s="13"/>
      <c r="R63" s="11"/>
      <c r="S63" s="11" t="e">
        <f t="shared" si="6"/>
        <v>#DIV/0!</v>
      </c>
      <c r="T63" s="11" t="e">
        <f t="shared" si="7"/>
        <v>#DIV/0!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 t="s">
        <v>48</v>
      </c>
      <c r="AF63" s="1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1" t="s">
        <v>103</v>
      </c>
      <c r="B64" s="11" t="s">
        <v>41</v>
      </c>
      <c r="C64" s="11"/>
      <c r="D64" s="11"/>
      <c r="E64" s="11"/>
      <c r="F64" s="11"/>
      <c r="G64" s="12">
        <v>0</v>
      </c>
      <c r="H64" s="11">
        <v>50</v>
      </c>
      <c r="I64" s="11" t="s">
        <v>37</v>
      </c>
      <c r="J64" s="11"/>
      <c r="K64" s="11">
        <f t="shared" si="10"/>
        <v>0</v>
      </c>
      <c r="L64" s="11"/>
      <c r="M64" s="11"/>
      <c r="N64" s="11"/>
      <c r="O64" s="11">
        <f t="shared" si="4"/>
        <v>0</v>
      </c>
      <c r="P64" s="13"/>
      <c r="Q64" s="13"/>
      <c r="R64" s="11"/>
      <c r="S64" s="11" t="e">
        <f t="shared" si="6"/>
        <v>#DIV/0!</v>
      </c>
      <c r="T64" s="11" t="e">
        <f t="shared" si="7"/>
        <v>#DIV/0!</v>
      </c>
      <c r="U64" s="11">
        <v>0</v>
      </c>
      <c r="V64" s="11">
        <v>0</v>
      </c>
      <c r="W64" s="11">
        <v>0</v>
      </c>
      <c r="X64" s="11">
        <v>0</v>
      </c>
      <c r="Y64" s="11">
        <v>-0.2</v>
      </c>
      <c r="Z64" s="11">
        <v>-0.2</v>
      </c>
      <c r="AA64" s="11">
        <v>0</v>
      </c>
      <c r="AB64" s="11">
        <v>0</v>
      </c>
      <c r="AC64" s="11">
        <v>0</v>
      </c>
      <c r="AD64" s="11">
        <v>0</v>
      </c>
      <c r="AE64" s="11" t="s">
        <v>48</v>
      </c>
      <c r="AF64" s="1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1" t="s">
        <v>104</v>
      </c>
      <c r="B65" s="11" t="s">
        <v>41</v>
      </c>
      <c r="C65" s="11"/>
      <c r="D65" s="11"/>
      <c r="E65" s="11"/>
      <c r="F65" s="11"/>
      <c r="G65" s="12">
        <v>0</v>
      </c>
      <c r="H65" s="11">
        <v>30</v>
      </c>
      <c r="I65" s="11" t="s">
        <v>37</v>
      </c>
      <c r="J65" s="11"/>
      <c r="K65" s="11">
        <f t="shared" si="10"/>
        <v>0</v>
      </c>
      <c r="L65" s="11"/>
      <c r="M65" s="11"/>
      <c r="N65" s="11"/>
      <c r="O65" s="11">
        <f t="shared" si="4"/>
        <v>0</v>
      </c>
      <c r="P65" s="13"/>
      <c r="Q65" s="13"/>
      <c r="R65" s="11"/>
      <c r="S65" s="11" t="e">
        <f t="shared" si="6"/>
        <v>#DIV/0!</v>
      </c>
      <c r="T65" s="11" t="e">
        <f t="shared" si="7"/>
        <v>#DIV/0!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 t="s">
        <v>48</v>
      </c>
      <c r="AF65" s="1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105</v>
      </c>
      <c r="B66" s="1" t="s">
        <v>41</v>
      </c>
      <c r="C66" s="1">
        <v>538</v>
      </c>
      <c r="D66" s="1"/>
      <c r="E66" s="1">
        <v>120</v>
      </c>
      <c r="F66" s="1">
        <v>88</v>
      </c>
      <c r="G66" s="7">
        <v>0.6</v>
      </c>
      <c r="H66" s="1">
        <v>55</v>
      </c>
      <c r="I66" s="1" t="s">
        <v>37</v>
      </c>
      <c r="J66" s="1">
        <v>122</v>
      </c>
      <c r="K66" s="1">
        <f t="shared" si="10"/>
        <v>-2</v>
      </c>
      <c r="L66" s="1"/>
      <c r="M66" s="1"/>
      <c r="N66" s="1"/>
      <c r="O66" s="1">
        <f t="shared" si="4"/>
        <v>24</v>
      </c>
      <c r="P66" s="5">
        <f>10*O66-N66-F66</f>
        <v>152</v>
      </c>
      <c r="Q66" s="5"/>
      <c r="R66" s="1"/>
      <c r="S66" s="1">
        <f t="shared" si="6"/>
        <v>10</v>
      </c>
      <c r="T66" s="1">
        <f t="shared" si="7"/>
        <v>3.6666666666666665</v>
      </c>
      <c r="U66" s="1">
        <v>19</v>
      </c>
      <c r="V66" s="1">
        <v>17</v>
      </c>
      <c r="W66" s="1">
        <v>22</v>
      </c>
      <c r="X66" s="1">
        <v>23.2</v>
      </c>
      <c r="Y66" s="1">
        <v>16.2</v>
      </c>
      <c r="Z66" s="1">
        <v>8.8000000000000007</v>
      </c>
      <c r="AA66" s="1">
        <v>59.6</v>
      </c>
      <c r="AB66" s="1">
        <v>105</v>
      </c>
      <c r="AC66" s="1">
        <v>95.2</v>
      </c>
      <c r="AD66" s="1">
        <v>53.4</v>
      </c>
      <c r="AE66" s="23" t="s">
        <v>148</v>
      </c>
      <c r="AF66" s="1">
        <f>G66*P66</f>
        <v>91.2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1" t="s">
        <v>106</v>
      </c>
      <c r="B67" s="11" t="s">
        <v>41</v>
      </c>
      <c r="C67" s="11"/>
      <c r="D67" s="11"/>
      <c r="E67" s="11"/>
      <c r="F67" s="11"/>
      <c r="G67" s="12">
        <v>0</v>
      </c>
      <c r="H67" s="11">
        <v>40</v>
      </c>
      <c r="I67" s="11" t="s">
        <v>37</v>
      </c>
      <c r="J67" s="11"/>
      <c r="K67" s="11">
        <f t="shared" si="10"/>
        <v>0</v>
      </c>
      <c r="L67" s="11"/>
      <c r="M67" s="11"/>
      <c r="N67" s="11"/>
      <c r="O67" s="11">
        <f t="shared" si="4"/>
        <v>0</v>
      </c>
      <c r="P67" s="13"/>
      <c r="Q67" s="13"/>
      <c r="R67" s="11"/>
      <c r="S67" s="11" t="e">
        <f t="shared" si="6"/>
        <v>#DIV/0!</v>
      </c>
      <c r="T67" s="11" t="e">
        <f t="shared" si="7"/>
        <v>#DIV/0!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 t="s">
        <v>48</v>
      </c>
      <c r="AF67" s="1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107</v>
      </c>
      <c r="B68" s="1" t="s">
        <v>41</v>
      </c>
      <c r="C68" s="1">
        <v>4</v>
      </c>
      <c r="D68" s="1">
        <v>169</v>
      </c>
      <c r="E68" s="1">
        <v>69</v>
      </c>
      <c r="F68" s="1">
        <v>100</v>
      </c>
      <c r="G68" s="7">
        <v>0.4</v>
      </c>
      <c r="H68" s="1">
        <v>50</v>
      </c>
      <c r="I68" s="1" t="s">
        <v>37</v>
      </c>
      <c r="J68" s="1">
        <v>71</v>
      </c>
      <c r="K68" s="1">
        <f t="shared" si="10"/>
        <v>-2</v>
      </c>
      <c r="L68" s="1"/>
      <c r="M68" s="1"/>
      <c r="N68" s="1"/>
      <c r="O68" s="1">
        <f t="shared" si="4"/>
        <v>13.8</v>
      </c>
      <c r="P68" s="5">
        <f t="shared" ref="P68:P89" si="15">10*O68-N68-F68</f>
        <v>38</v>
      </c>
      <c r="Q68" s="5"/>
      <c r="R68" s="1"/>
      <c r="S68" s="1">
        <f t="shared" si="6"/>
        <v>10</v>
      </c>
      <c r="T68" s="1">
        <f t="shared" si="7"/>
        <v>7.2463768115942022</v>
      </c>
      <c r="U68" s="1">
        <v>8.4</v>
      </c>
      <c r="V68" s="1">
        <v>12.8</v>
      </c>
      <c r="W68" s="1">
        <v>18</v>
      </c>
      <c r="X68" s="1">
        <v>13</v>
      </c>
      <c r="Y68" s="1">
        <v>3.2</v>
      </c>
      <c r="Z68" s="1">
        <v>4.2</v>
      </c>
      <c r="AA68" s="1">
        <v>12.6</v>
      </c>
      <c r="AB68" s="1">
        <v>15.2</v>
      </c>
      <c r="AC68" s="1">
        <v>4.8</v>
      </c>
      <c r="AD68" s="1">
        <v>3</v>
      </c>
      <c r="AE68" s="1" t="s">
        <v>42</v>
      </c>
      <c r="AF68" s="1">
        <f t="shared" ref="AF68:AF93" si="16">G68*P68</f>
        <v>15.200000000000001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108</v>
      </c>
      <c r="B69" s="1" t="s">
        <v>41</v>
      </c>
      <c r="C69" s="1">
        <v>8</v>
      </c>
      <c r="D69" s="1"/>
      <c r="E69" s="1">
        <v>4</v>
      </c>
      <c r="F69" s="1">
        <v>1</v>
      </c>
      <c r="G69" s="7">
        <v>0.11</v>
      </c>
      <c r="H69" s="1">
        <v>150</v>
      </c>
      <c r="I69" s="1" t="s">
        <v>37</v>
      </c>
      <c r="J69" s="1">
        <v>4</v>
      </c>
      <c r="K69" s="1">
        <f t="shared" ref="K69:K93" si="17">E69-J69</f>
        <v>0</v>
      </c>
      <c r="L69" s="1"/>
      <c r="M69" s="1"/>
      <c r="N69" s="1">
        <v>4.3999999999999986</v>
      </c>
      <c r="O69" s="1">
        <f t="shared" si="4"/>
        <v>0.8</v>
      </c>
      <c r="P69" s="5">
        <v>10</v>
      </c>
      <c r="Q69" s="5"/>
      <c r="R69" s="1"/>
      <c r="S69" s="1">
        <f t="shared" si="6"/>
        <v>19.249999999999996</v>
      </c>
      <c r="T69" s="1">
        <f t="shared" si="7"/>
        <v>6.7499999999999982</v>
      </c>
      <c r="U69" s="1">
        <v>1.4</v>
      </c>
      <c r="V69" s="1">
        <v>1.2</v>
      </c>
      <c r="W69" s="1">
        <v>0.8</v>
      </c>
      <c r="X69" s="1">
        <v>1</v>
      </c>
      <c r="Y69" s="1">
        <v>1</v>
      </c>
      <c r="Z69" s="1">
        <v>0.6</v>
      </c>
      <c r="AA69" s="1">
        <v>0.2</v>
      </c>
      <c r="AB69" s="1">
        <v>0.4</v>
      </c>
      <c r="AC69" s="1">
        <v>1</v>
      </c>
      <c r="AD69" s="1">
        <v>0.8</v>
      </c>
      <c r="AE69" s="1"/>
      <c r="AF69" s="1">
        <f t="shared" si="16"/>
        <v>1.1000000000000001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4" t="s">
        <v>109</v>
      </c>
      <c r="B70" s="1" t="s">
        <v>41</v>
      </c>
      <c r="C70" s="1"/>
      <c r="D70" s="1"/>
      <c r="E70" s="1"/>
      <c r="F70" s="1"/>
      <c r="G70" s="7">
        <v>0.06</v>
      </c>
      <c r="H70" s="1">
        <v>60</v>
      </c>
      <c r="I70" s="1" t="s">
        <v>37</v>
      </c>
      <c r="J70" s="1"/>
      <c r="K70" s="1">
        <f t="shared" si="17"/>
        <v>0</v>
      </c>
      <c r="L70" s="1"/>
      <c r="M70" s="1"/>
      <c r="N70" s="14"/>
      <c r="O70" s="1">
        <f t="shared" si="4"/>
        <v>0</v>
      </c>
      <c r="P70" s="15">
        <v>10</v>
      </c>
      <c r="Q70" s="5"/>
      <c r="R70" s="1"/>
      <c r="S70" s="1" t="e">
        <f t="shared" si="6"/>
        <v>#DIV/0!</v>
      </c>
      <c r="T70" s="1" t="e">
        <f t="shared" si="7"/>
        <v>#DIV/0!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0.4</v>
      </c>
      <c r="AB70" s="1">
        <v>0.4</v>
      </c>
      <c r="AC70" s="1">
        <v>-0.6</v>
      </c>
      <c r="AD70" s="1">
        <v>-0.6</v>
      </c>
      <c r="AE70" s="14" t="s">
        <v>110</v>
      </c>
      <c r="AF70" s="1">
        <f t="shared" si="16"/>
        <v>0.6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4" t="s">
        <v>111</v>
      </c>
      <c r="B71" s="1" t="s">
        <v>41</v>
      </c>
      <c r="C71" s="1"/>
      <c r="D71" s="1"/>
      <c r="E71" s="1"/>
      <c r="F71" s="1"/>
      <c r="G71" s="7">
        <v>0.15</v>
      </c>
      <c r="H71" s="1">
        <v>60</v>
      </c>
      <c r="I71" s="1" t="s">
        <v>37</v>
      </c>
      <c r="J71" s="1"/>
      <c r="K71" s="1">
        <f t="shared" si="17"/>
        <v>0</v>
      </c>
      <c r="L71" s="1"/>
      <c r="M71" s="1"/>
      <c r="N71" s="14"/>
      <c r="O71" s="1">
        <f t="shared" ref="O71:O93" si="18">E71/5</f>
        <v>0</v>
      </c>
      <c r="P71" s="15">
        <v>10</v>
      </c>
      <c r="Q71" s="5"/>
      <c r="R71" s="1"/>
      <c r="S71" s="1" t="e">
        <f t="shared" ref="S71:S93" si="19">(F71+N71+P71)/O71</f>
        <v>#DIV/0!</v>
      </c>
      <c r="T71" s="1" t="e">
        <f t="shared" ref="T71:T93" si="20">(F71+N71)/O71</f>
        <v>#DIV/0!</v>
      </c>
      <c r="U71" s="1">
        <v>0</v>
      </c>
      <c r="V71" s="1">
        <v>-0.4</v>
      </c>
      <c r="W71" s="1">
        <v>-0.4</v>
      </c>
      <c r="X71" s="1">
        <v>0</v>
      </c>
      <c r="Y71" s="1">
        <v>0</v>
      </c>
      <c r="Z71" s="1">
        <v>0</v>
      </c>
      <c r="AA71" s="1">
        <v>1</v>
      </c>
      <c r="AB71" s="1">
        <v>1.4</v>
      </c>
      <c r="AC71" s="1">
        <v>1.2</v>
      </c>
      <c r="AD71" s="1">
        <v>1.4</v>
      </c>
      <c r="AE71" s="14" t="s">
        <v>110</v>
      </c>
      <c r="AF71" s="1">
        <f t="shared" si="16"/>
        <v>1.5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112</v>
      </c>
      <c r="B72" s="1" t="s">
        <v>41</v>
      </c>
      <c r="C72" s="1">
        <v>5</v>
      </c>
      <c r="D72" s="1">
        <v>10</v>
      </c>
      <c r="E72" s="1"/>
      <c r="F72" s="1">
        <v>12</v>
      </c>
      <c r="G72" s="7">
        <v>0.4</v>
      </c>
      <c r="H72" s="1">
        <v>55</v>
      </c>
      <c r="I72" s="1" t="s">
        <v>37</v>
      </c>
      <c r="J72" s="1"/>
      <c r="K72" s="1">
        <f t="shared" si="17"/>
        <v>0</v>
      </c>
      <c r="L72" s="1"/>
      <c r="M72" s="1"/>
      <c r="N72" s="1"/>
      <c r="O72" s="1">
        <f t="shared" si="18"/>
        <v>0</v>
      </c>
      <c r="P72" s="5"/>
      <c r="Q72" s="5"/>
      <c r="R72" s="1"/>
      <c r="S72" s="1" t="e">
        <f t="shared" si="19"/>
        <v>#DIV/0!</v>
      </c>
      <c r="T72" s="1" t="e">
        <f t="shared" si="20"/>
        <v>#DIV/0!</v>
      </c>
      <c r="U72" s="1">
        <v>0.8</v>
      </c>
      <c r="V72" s="1">
        <v>0.8</v>
      </c>
      <c r="W72" s="1">
        <v>0.4</v>
      </c>
      <c r="X72" s="1">
        <v>0.4</v>
      </c>
      <c r="Y72" s="1">
        <v>0</v>
      </c>
      <c r="Z72" s="1">
        <v>0</v>
      </c>
      <c r="AA72" s="1">
        <v>0.4</v>
      </c>
      <c r="AB72" s="1">
        <v>0.4</v>
      </c>
      <c r="AC72" s="1">
        <v>-0.2</v>
      </c>
      <c r="AD72" s="1">
        <v>-0.2</v>
      </c>
      <c r="AE72" s="24" t="s">
        <v>140</v>
      </c>
      <c r="AF72" s="1">
        <f t="shared" si="16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113</v>
      </c>
      <c r="B73" s="1" t="s">
        <v>36</v>
      </c>
      <c r="C73" s="1">
        <v>13.018000000000001</v>
      </c>
      <c r="D73" s="1"/>
      <c r="E73" s="1"/>
      <c r="F73" s="1">
        <v>13.018000000000001</v>
      </c>
      <c r="G73" s="7">
        <v>1</v>
      </c>
      <c r="H73" s="1">
        <v>55</v>
      </c>
      <c r="I73" s="1" t="s">
        <v>37</v>
      </c>
      <c r="J73" s="1"/>
      <c r="K73" s="1">
        <f t="shared" si="17"/>
        <v>0</v>
      </c>
      <c r="L73" s="1"/>
      <c r="M73" s="1"/>
      <c r="N73" s="1"/>
      <c r="O73" s="1">
        <f t="shared" si="18"/>
        <v>0</v>
      </c>
      <c r="P73" s="5"/>
      <c r="Q73" s="5"/>
      <c r="R73" s="1"/>
      <c r="S73" s="1" t="e">
        <f t="shared" si="19"/>
        <v>#DIV/0!</v>
      </c>
      <c r="T73" s="1" t="e">
        <f t="shared" si="20"/>
        <v>#DIV/0!</v>
      </c>
      <c r="U73" s="1">
        <v>0</v>
      </c>
      <c r="V73" s="1">
        <v>0</v>
      </c>
      <c r="W73" s="1">
        <v>0.57199999999999995</v>
      </c>
      <c r="X73" s="1">
        <v>0.86199999999999988</v>
      </c>
      <c r="Y73" s="1">
        <v>1.1292</v>
      </c>
      <c r="Z73" s="1">
        <v>0.83919999999999995</v>
      </c>
      <c r="AA73" s="1">
        <v>0</v>
      </c>
      <c r="AB73" s="1">
        <v>0.2676</v>
      </c>
      <c r="AC73" s="1">
        <v>0.17960000000000001</v>
      </c>
      <c r="AD73" s="1">
        <v>-8.7999999999999995E-2</v>
      </c>
      <c r="AE73" s="23" t="s">
        <v>141</v>
      </c>
      <c r="AF73" s="1">
        <f t="shared" si="16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114</v>
      </c>
      <c r="B74" s="1" t="s">
        <v>36</v>
      </c>
      <c r="C74" s="1">
        <v>76.790000000000006</v>
      </c>
      <c r="D74" s="1">
        <v>202.59100000000001</v>
      </c>
      <c r="E74" s="1">
        <v>86.025999999999996</v>
      </c>
      <c r="F74" s="1">
        <v>162.16800000000001</v>
      </c>
      <c r="G74" s="7">
        <v>1</v>
      </c>
      <c r="H74" s="1">
        <v>50</v>
      </c>
      <c r="I74" s="1" t="s">
        <v>37</v>
      </c>
      <c r="J74" s="1">
        <v>81.5</v>
      </c>
      <c r="K74" s="1">
        <f t="shared" si="17"/>
        <v>4.5259999999999962</v>
      </c>
      <c r="L74" s="1"/>
      <c r="M74" s="1"/>
      <c r="N74" s="1"/>
      <c r="O74" s="1">
        <f t="shared" si="18"/>
        <v>17.205199999999998</v>
      </c>
      <c r="P74" s="5">
        <f t="shared" si="15"/>
        <v>9.8839999999999577</v>
      </c>
      <c r="Q74" s="5"/>
      <c r="R74" s="1"/>
      <c r="S74" s="1">
        <f t="shared" si="19"/>
        <v>10</v>
      </c>
      <c r="T74" s="1">
        <f t="shared" si="20"/>
        <v>9.4255225164485168</v>
      </c>
      <c r="U74" s="1">
        <v>18.405999999999999</v>
      </c>
      <c r="V74" s="1">
        <v>20.113399999999999</v>
      </c>
      <c r="W74" s="1">
        <v>18.114000000000001</v>
      </c>
      <c r="X74" s="1">
        <v>19.390999999999998</v>
      </c>
      <c r="Y74" s="1">
        <v>18.855399999999999</v>
      </c>
      <c r="Z74" s="1">
        <v>18.261399999999998</v>
      </c>
      <c r="AA74" s="1">
        <v>16.911999999999999</v>
      </c>
      <c r="AB74" s="1">
        <v>14.706200000000001</v>
      </c>
      <c r="AC74" s="1">
        <v>16.902000000000001</v>
      </c>
      <c r="AD74" s="1">
        <v>18.800799999999999</v>
      </c>
      <c r="AE74" s="1"/>
      <c r="AF74" s="1">
        <f t="shared" si="16"/>
        <v>9.8839999999999577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115</v>
      </c>
      <c r="B75" s="1" t="s">
        <v>41</v>
      </c>
      <c r="C75" s="1">
        <v>5</v>
      </c>
      <c r="D75" s="1"/>
      <c r="E75" s="1"/>
      <c r="F75" s="1"/>
      <c r="G75" s="7">
        <v>0.2</v>
      </c>
      <c r="H75" s="1">
        <v>40</v>
      </c>
      <c r="I75" s="1" t="s">
        <v>37</v>
      </c>
      <c r="J75" s="1"/>
      <c r="K75" s="1">
        <f t="shared" si="17"/>
        <v>0</v>
      </c>
      <c r="L75" s="1"/>
      <c r="M75" s="1"/>
      <c r="N75" s="1"/>
      <c r="O75" s="1">
        <f t="shared" si="18"/>
        <v>0</v>
      </c>
      <c r="P75" s="25">
        <f t="shared" si="15"/>
        <v>0</v>
      </c>
      <c r="Q75" s="5"/>
      <c r="R75" s="1"/>
      <c r="S75" s="1" t="e">
        <f t="shared" si="19"/>
        <v>#DIV/0!</v>
      </c>
      <c r="T75" s="1" t="e">
        <f t="shared" si="20"/>
        <v>#DIV/0!</v>
      </c>
      <c r="U75" s="1">
        <v>0</v>
      </c>
      <c r="V75" s="1">
        <v>0</v>
      </c>
      <c r="W75" s="1">
        <v>0</v>
      </c>
      <c r="X75" s="1">
        <v>0.2</v>
      </c>
      <c r="Y75" s="1">
        <v>0.2</v>
      </c>
      <c r="Z75" s="1">
        <v>0.2</v>
      </c>
      <c r="AA75" s="1">
        <v>0</v>
      </c>
      <c r="AB75" s="1">
        <v>0</v>
      </c>
      <c r="AC75" s="1">
        <v>0</v>
      </c>
      <c r="AD75" s="1">
        <v>0</v>
      </c>
      <c r="AE75" s="10" t="s">
        <v>146</v>
      </c>
      <c r="AF75" s="1">
        <f t="shared" si="16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116</v>
      </c>
      <c r="B76" s="1" t="s">
        <v>41</v>
      </c>
      <c r="C76" s="1">
        <v>2</v>
      </c>
      <c r="D76" s="1">
        <v>12</v>
      </c>
      <c r="E76" s="1">
        <v>4</v>
      </c>
      <c r="F76" s="1">
        <v>10</v>
      </c>
      <c r="G76" s="7">
        <v>0.2</v>
      </c>
      <c r="H76" s="1">
        <v>35</v>
      </c>
      <c r="I76" s="1" t="s">
        <v>37</v>
      </c>
      <c r="J76" s="1">
        <v>4</v>
      </c>
      <c r="K76" s="1">
        <f t="shared" si="17"/>
        <v>0</v>
      </c>
      <c r="L76" s="1"/>
      <c r="M76" s="1"/>
      <c r="N76" s="1"/>
      <c r="O76" s="1">
        <f t="shared" si="18"/>
        <v>0.8</v>
      </c>
      <c r="P76" s="5"/>
      <c r="Q76" s="5"/>
      <c r="R76" s="1"/>
      <c r="S76" s="1">
        <f t="shared" si="19"/>
        <v>12.5</v>
      </c>
      <c r="T76" s="1">
        <f t="shared" si="20"/>
        <v>12.5</v>
      </c>
      <c r="U76" s="1">
        <v>-0.4</v>
      </c>
      <c r="V76" s="1">
        <v>-0.4</v>
      </c>
      <c r="W76" s="1">
        <v>1.2</v>
      </c>
      <c r="X76" s="1">
        <v>1.2</v>
      </c>
      <c r="Y76" s="1">
        <v>0.6</v>
      </c>
      <c r="Z76" s="1">
        <v>0.4</v>
      </c>
      <c r="AA76" s="1">
        <v>0</v>
      </c>
      <c r="AB76" s="1">
        <v>0</v>
      </c>
      <c r="AC76" s="1">
        <v>-0.4</v>
      </c>
      <c r="AD76" s="1">
        <v>-0.4</v>
      </c>
      <c r="AE76" s="10" t="s">
        <v>142</v>
      </c>
      <c r="AF76" s="1">
        <f t="shared" si="16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6" t="s">
        <v>117</v>
      </c>
      <c r="B77" s="16" t="s">
        <v>36</v>
      </c>
      <c r="C77" s="16">
        <v>775.18399999999997</v>
      </c>
      <c r="D77" s="16">
        <v>3809.0859999999998</v>
      </c>
      <c r="E77" s="16">
        <v>2145.357</v>
      </c>
      <c r="F77" s="16">
        <v>2058.5459999999998</v>
      </c>
      <c r="G77" s="17">
        <v>1</v>
      </c>
      <c r="H77" s="16">
        <v>60</v>
      </c>
      <c r="I77" s="16" t="s">
        <v>37</v>
      </c>
      <c r="J77" s="16">
        <v>2128.9</v>
      </c>
      <c r="K77" s="16">
        <f t="shared" si="17"/>
        <v>16.45699999999988</v>
      </c>
      <c r="L77" s="16"/>
      <c r="M77" s="16"/>
      <c r="N77" s="16">
        <v>498.65655999999979</v>
      </c>
      <c r="O77" s="16">
        <f t="shared" si="18"/>
        <v>429.07139999999998</v>
      </c>
      <c r="P77" s="18">
        <f>10*O77-N77-F77</f>
        <v>1733.5114400000002</v>
      </c>
      <c r="Q77" s="18"/>
      <c r="R77" s="16"/>
      <c r="S77" s="16">
        <f t="shared" si="19"/>
        <v>10</v>
      </c>
      <c r="T77" s="16">
        <f t="shared" si="20"/>
        <v>5.9598532085802036</v>
      </c>
      <c r="U77" s="16">
        <v>389.05759999999998</v>
      </c>
      <c r="V77" s="16">
        <v>379.9692</v>
      </c>
      <c r="W77" s="16">
        <v>328.25940000000003</v>
      </c>
      <c r="X77" s="16">
        <v>299.62</v>
      </c>
      <c r="Y77" s="16">
        <v>307.58800000000002</v>
      </c>
      <c r="Z77" s="16">
        <v>309.10500000000002</v>
      </c>
      <c r="AA77" s="16">
        <v>323.2912</v>
      </c>
      <c r="AB77" s="16">
        <v>326.76679999999999</v>
      </c>
      <c r="AC77" s="16">
        <v>337.21719999999999</v>
      </c>
      <c r="AD77" s="16">
        <v>326.90899999999999</v>
      </c>
      <c r="AE77" s="19" t="s">
        <v>138</v>
      </c>
      <c r="AF77" s="16">
        <f t="shared" si="16"/>
        <v>1733.5114400000002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20" t="s">
        <v>118</v>
      </c>
      <c r="B78" s="20" t="s">
        <v>36</v>
      </c>
      <c r="C78" s="20">
        <v>640.98299999999995</v>
      </c>
      <c r="D78" s="20">
        <v>2046.45</v>
      </c>
      <c r="E78" s="20">
        <v>1645.79</v>
      </c>
      <c r="F78" s="20">
        <v>877.13900000000001</v>
      </c>
      <c r="G78" s="21">
        <v>1</v>
      </c>
      <c r="H78" s="20">
        <v>60</v>
      </c>
      <c r="I78" s="20" t="s">
        <v>37</v>
      </c>
      <c r="J78" s="20">
        <v>1888.8</v>
      </c>
      <c r="K78" s="20">
        <f t="shared" si="17"/>
        <v>-243.01</v>
      </c>
      <c r="L78" s="20"/>
      <c r="M78" s="20"/>
      <c r="N78" s="20">
        <v>938.9528399999997</v>
      </c>
      <c r="O78" s="20">
        <f t="shared" si="18"/>
        <v>329.15800000000002</v>
      </c>
      <c r="P78" s="22">
        <f>8*O78-N78-F78</f>
        <v>817.17216000000042</v>
      </c>
      <c r="Q78" s="22"/>
      <c r="R78" s="20"/>
      <c r="S78" s="20">
        <f t="shared" si="19"/>
        <v>8</v>
      </c>
      <c r="T78" s="20">
        <f t="shared" si="20"/>
        <v>5.5173863008038682</v>
      </c>
      <c r="U78" s="20">
        <v>271.50799999999998</v>
      </c>
      <c r="V78" s="20">
        <v>222.8768</v>
      </c>
      <c r="W78" s="20">
        <v>184.1978</v>
      </c>
      <c r="X78" s="20">
        <v>145.58860000000001</v>
      </c>
      <c r="Y78" s="20">
        <v>42.063000000000002</v>
      </c>
      <c r="Z78" s="20">
        <v>52.270400000000002</v>
      </c>
      <c r="AA78" s="20">
        <v>195.49860000000001</v>
      </c>
      <c r="AB78" s="20">
        <v>205.3802</v>
      </c>
      <c r="AC78" s="20">
        <v>99.617800000000003</v>
      </c>
      <c r="AD78" s="20">
        <v>108.7722</v>
      </c>
      <c r="AE78" s="20" t="s">
        <v>56</v>
      </c>
      <c r="AF78" s="20">
        <f t="shared" si="16"/>
        <v>817.17216000000042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20" t="s">
        <v>119</v>
      </c>
      <c r="B79" s="20" t="s">
        <v>36</v>
      </c>
      <c r="C79" s="20"/>
      <c r="D79" s="20">
        <v>2808.663</v>
      </c>
      <c r="E79" s="20">
        <v>2510.9110000000001</v>
      </c>
      <c r="F79" s="20">
        <v>297.75200000000001</v>
      </c>
      <c r="G79" s="21">
        <v>1</v>
      </c>
      <c r="H79" s="20">
        <v>60</v>
      </c>
      <c r="I79" s="20" t="s">
        <v>37</v>
      </c>
      <c r="J79" s="20">
        <v>2705.1</v>
      </c>
      <c r="K79" s="20">
        <f t="shared" si="17"/>
        <v>-194.18899999999985</v>
      </c>
      <c r="L79" s="20"/>
      <c r="M79" s="20"/>
      <c r="N79" s="20">
        <v>1210.5328</v>
      </c>
      <c r="O79" s="20">
        <f t="shared" si="18"/>
        <v>502.18220000000002</v>
      </c>
      <c r="P79" s="22">
        <f>8*O79-N79-F79</f>
        <v>2509.1728000000003</v>
      </c>
      <c r="Q79" s="22"/>
      <c r="R79" s="20"/>
      <c r="S79" s="20">
        <f t="shared" si="19"/>
        <v>8</v>
      </c>
      <c r="T79" s="20">
        <f t="shared" si="20"/>
        <v>3.0034612935305152</v>
      </c>
      <c r="U79" s="20">
        <v>303.33640000000003</v>
      </c>
      <c r="V79" s="20">
        <v>310.85640000000001</v>
      </c>
      <c r="W79" s="20">
        <v>178.631</v>
      </c>
      <c r="X79" s="20">
        <v>39.883600000000001</v>
      </c>
      <c r="Y79" s="20">
        <v>146.5984</v>
      </c>
      <c r="Z79" s="20">
        <v>188.49039999999999</v>
      </c>
      <c r="AA79" s="20">
        <v>69.858000000000004</v>
      </c>
      <c r="AB79" s="20">
        <v>23.367799999999999</v>
      </c>
      <c r="AC79" s="20">
        <v>90.63239999999999</v>
      </c>
      <c r="AD79" s="20">
        <v>93.383600000000001</v>
      </c>
      <c r="AE79" s="20" t="s">
        <v>120</v>
      </c>
      <c r="AF79" s="20">
        <f t="shared" si="16"/>
        <v>2509.1728000000003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6" t="s">
        <v>121</v>
      </c>
      <c r="B80" s="16" t="s">
        <v>36</v>
      </c>
      <c r="C80" s="16">
        <v>1148.3820000000001</v>
      </c>
      <c r="D80" s="16">
        <v>2980.7060000000001</v>
      </c>
      <c r="E80" s="16">
        <v>2457.105</v>
      </c>
      <c r="F80" s="16">
        <v>1326.9079999999999</v>
      </c>
      <c r="G80" s="17">
        <v>1</v>
      </c>
      <c r="H80" s="16">
        <v>60</v>
      </c>
      <c r="I80" s="16" t="s">
        <v>37</v>
      </c>
      <c r="J80" s="16">
        <v>2782</v>
      </c>
      <c r="K80" s="16">
        <f t="shared" si="17"/>
        <v>-324.89499999999998</v>
      </c>
      <c r="L80" s="16"/>
      <c r="M80" s="16"/>
      <c r="N80" s="16">
        <v>1884.2835600000001</v>
      </c>
      <c r="O80" s="16">
        <f t="shared" si="18"/>
        <v>491.42099999999999</v>
      </c>
      <c r="P80" s="18">
        <f>11*O80-N80-F80</f>
        <v>2194.4394400000006</v>
      </c>
      <c r="Q80" s="18"/>
      <c r="R80" s="16"/>
      <c r="S80" s="16">
        <f t="shared" si="19"/>
        <v>11.000000000000002</v>
      </c>
      <c r="T80" s="16">
        <f t="shared" si="20"/>
        <v>6.5345021071545588</v>
      </c>
      <c r="U80" s="16">
        <v>429.42419999999998</v>
      </c>
      <c r="V80" s="16">
        <v>335.6422</v>
      </c>
      <c r="W80" s="16">
        <v>294.25259999999997</v>
      </c>
      <c r="X80" s="16">
        <v>268.75599999999997</v>
      </c>
      <c r="Y80" s="16">
        <v>236.32820000000001</v>
      </c>
      <c r="Z80" s="16">
        <v>257.59399999999999</v>
      </c>
      <c r="AA80" s="16">
        <v>499.1508</v>
      </c>
      <c r="AB80" s="16">
        <v>508.6354</v>
      </c>
      <c r="AC80" s="16">
        <v>413.95659999999998</v>
      </c>
      <c r="AD80" s="16">
        <v>390.52159999999998</v>
      </c>
      <c r="AE80" s="19" t="s">
        <v>139</v>
      </c>
      <c r="AF80" s="16">
        <f t="shared" si="16"/>
        <v>2194.4394400000006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122</v>
      </c>
      <c r="B81" s="1" t="s">
        <v>36</v>
      </c>
      <c r="C81" s="1">
        <v>16.295999999999999</v>
      </c>
      <c r="D81" s="1"/>
      <c r="E81" s="1">
        <v>4.0549999999999997</v>
      </c>
      <c r="F81" s="1">
        <v>10.871</v>
      </c>
      <c r="G81" s="7">
        <v>1</v>
      </c>
      <c r="H81" s="1">
        <v>55</v>
      </c>
      <c r="I81" s="1" t="s">
        <v>37</v>
      </c>
      <c r="J81" s="1">
        <v>4.2</v>
      </c>
      <c r="K81" s="1">
        <f t="shared" si="17"/>
        <v>-0.14500000000000046</v>
      </c>
      <c r="L81" s="1"/>
      <c r="M81" s="1"/>
      <c r="N81" s="1"/>
      <c r="O81" s="1">
        <f t="shared" si="18"/>
        <v>0.81099999999999994</v>
      </c>
      <c r="P81" s="5"/>
      <c r="Q81" s="5"/>
      <c r="R81" s="1"/>
      <c r="S81" s="1">
        <f t="shared" si="19"/>
        <v>13.404438964241679</v>
      </c>
      <c r="T81" s="1">
        <f t="shared" si="20"/>
        <v>13.404438964241679</v>
      </c>
      <c r="U81" s="1">
        <v>0.36399999999999999</v>
      </c>
      <c r="V81" s="1">
        <v>1.1738</v>
      </c>
      <c r="W81" s="1">
        <v>1.6172</v>
      </c>
      <c r="X81" s="1">
        <v>0.80740000000000001</v>
      </c>
      <c r="Y81" s="1">
        <v>1.8231999999999999</v>
      </c>
      <c r="Z81" s="1">
        <v>1.2876000000000001</v>
      </c>
      <c r="AA81" s="1">
        <v>-0.2656</v>
      </c>
      <c r="AB81" s="1">
        <v>0.26400000000000001</v>
      </c>
      <c r="AC81" s="1">
        <v>1.583</v>
      </c>
      <c r="AD81" s="1">
        <v>2.1160000000000001</v>
      </c>
      <c r="AE81" s="23" t="s">
        <v>143</v>
      </c>
      <c r="AF81" s="1">
        <f t="shared" si="16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123</v>
      </c>
      <c r="B82" s="1" t="s">
        <v>36</v>
      </c>
      <c r="C82" s="1">
        <v>6.6859999999999999</v>
      </c>
      <c r="D82" s="1">
        <v>10.747999999999999</v>
      </c>
      <c r="E82" s="1">
        <v>1.3420000000000001</v>
      </c>
      <c r="F82" s="1">
        <v>12.092000000000001</v>
      </c>
      <c r="G82" s="7">
        <v>1</v>
      </c>
      <c r="H82" s="1">
        <v>55</v>
      </c>
      <c r="I82" s="1" t="s">
        <v>37</v>
      </c>
      <c r="J82" s="1">
        <v>2.7</v>
      </c>
      <c r="K82" s="1">
        <f t="shared" si="17"/>
        <v>-1.3580000000000001</v>
      </c>
      <c r="L82" s="1"/>
      <c r="M82" s="1"/>
      <c r="N82" s="1"/>
      <c r="O82" s="1">
        <f t="shared" si="18"/>
        <v>0.26840000000000003</v>
      </c>
      <c r="P82" s="5"/>
      <c r="Q82" s="5"/>
      <c r="R82" s="1"/>
      <c r="S82" s="1">
        <f t="shared" si="19"/>
        <v>45.052160953800296</v>
      </c>
      <c r="T82" s="1">
        <f t="shared" si="20"/>
        <v>45.052160953800296</v>
      </c>
      <c r="U82" s="1">
        <v>1.0680000000000001</v>
      </c>
      <c r="V82" s="1">
        <v>1.6419999999999999</v>
      </c>
      <c r="W82" s="1">
        <v>1.1062000000000001</v>
      </c>
      <c r="X82" s="1">
        <v>0.79299999999999993</v>
      </c>
      <c r="Y82" s="1">
        <v>0.80059999999999998</v>
      </c>
      <c r="Z82" s="1">
        <v>0.65820000000000001</v>
      </c>
      <c r="AA82" s="1">
        <v>1.7287999999999999</v>
      </c>
      <c r="AB82" s="1">
        <v>2.1505999999999998</v>
      </c>
      <c r="AC82" s="1">
        <v>2.1821999999999999</v>
      </c>
      <c r="AD82" s="1">
        <v>2.7172000000000001</v>
      </c>
      <c r="AE82" s="1" t="s">
        <v>124</v>
      </c>
      <c r="AF82" s="1">
        <f t="shared" si="16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125</v>
      </c>
      <c r="B83" s="1" t="s">
        <v>36</v>
      </c>
      <c r="C83" s="1">
        <v>14.605</v>
      </c>
      <c r="D83" s="1">
        <v>10.81</v>
      </c>
      <c r="E83" s="1">
        <v>1.3380000000000001</v>
      </c>
      <c r="F83" s="1">
        <v>24.077000000000002</v>
      </c>
      <c r="G83" s="7">
        <v>1</v>
      </c>
      <c r="H83" s="1">
        <v>55</v>
      </c>
      <c r="I83" s="1" t="s">
        <v>37</v>
      </c>
      <c r="J83" s="1">
        <v>1.3</v>
      </c>
      <c r="K83" s="1">
        <f t="shared" si="17"/>
        <v>3.8000000000000034E-2</v>
      </c>
      <c r="L83" s="1"/>
      <c r="M83" s="1"/>
      <c r="N83" s="1"/>
      <c r="O83" s="1">
        <f t="shared" si="18"/>
        <v>0.2676</v>
      </c>
      <c r="P83" s="5"/>
      <c r="Q83" s="5"/>
      <c r="R83" s="1"/>
      <c r="S83" s="1">
        <f t="shared" si="19"/>
        <v>89.973841554559044</v>
      </c>
      <c r="T83" s="1">
        <f t="shared" si="20"/>
        <v>89.973841554559044</v>
      </c>
      <c r="U83" s="1">
        <v>0</v>
      </c>
      <c r="V83" s="1">
        <v>0.27600000000000002</v>
      </c>
      <c r="W83" s="1">
        <v>1.621</v>
      </c>
      <c r="X83" s="1">
        <v>1.345</v>
      </c>
      <c r="Y83" s="1">
        <v>0.26800000000000002</v>
      </c>
      <c r="Z83" s="1">
        <v>0.54239999999999999</v>
      </c>
      <c r="AA83" s="1">
        <v>1.0828</v>
      </c>
      <c r="AB83" s="1">
        <v>1.0758000000000001</v>
      </c>
      <c r="AC83" s="1">
        <v>0.53539999999999999</v>
      </c>
      <c r="AD83" s="1">
        <v>0.53739999999999999</v>
      </c>
      <c r="AE83" s="23" t="s">
        <v>144</v>
      </c>
      <c r="AF83" s="1">
        <f t="shared" si="16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126</v>
      </c>
      <c r="B84" s="1" t="s">
        <v>36</v>
      </c>
      <c r="C84" s="1"/>
      <c r="D84" s="1">
        <v>72.281000000000006</v>
      </c>
      <c r="E84" s="1">
        <v>16.09</v>
      </c>
      <c r="F84" s="1">
        <v>56.191000000000003</v>
      </c>
      <c r="G84" s="7">
        <v>1</v>
      </c>
      <c r="H84" s="1">
        <v>60</v>
      </c>
      <c r="I84" s="1" t="s">
        <v>37</v>
      </c>
      <c r="J84" s="1">
        <v>16.8</v>
      </c>
      <c r="K84" s="1">
        <f t="shared" si="17"/>
        <v>-0.71000000000000085</v>
      </c>
      <c r="L84" s="1"/>
      <c r="M84" s="1"/>
      <c r="N84" s="1"/>
      <c r="O84" s="1">
        <f t="shared" si="18"/>
        <v>3.218</v>
      </c>
      <c r="P84" s="5"/>
      <c r="Q84" s="5"/>
      <c r="R84" s="1"/>
      <c r="S84" s="1">
        <f t="shared" si="19"/>
        <v>17.461466749533873</v>
      </c>
      <c r="T84" s="1">
        <f t="shared" si="20"/>
        <v>17.461466749533873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 t="s">
        <v>127</v>
      </c>
      <c r="AF84" s="1">
        <f t="shared" si="16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128</v>
      </c>
      <c r="B85" s="1" t="s">
        <v>41</v>
      </c>
      <c r="C85" s="1">
        <v>14</v>
      </c>
      <c r="D85" s="1">
        <v>12</v>
      </c>
      <c r="E85" s="1">
        <v>18</v>
      </c>
      <c r="F85" s="1">
        <v>7</v>
      </c>
      <c r="G85" s="7">
        <v>0.3</v>
      </c>
      <c r="H85" s="1">
        <v>40</v>
      </c>
      <c r="I85" s="1" t="s">
        <v>37</v>
      </c>
      <c r="J85" s="1">
        <v>18</v>
      </c>
      <c r="K85" s="1">
        <f t="shared" si="17"/>
        <v>0</v>
      </c>
      <c r="L85" s="1"/>
      <c r="M85" s="1"/>
      <c r="N85" s="1">
        <v>15.6</v>
      </c>
      <c r="O85" s="1">
        <f t="shared" si="18"/>
        <v>3.6</v>
      </c>
      <c r="P85" s="5">
        <f t="shared" si="15"/>
        <v>13.399999999999999</v>
      </c>
      <c r="Q85" s="5"/>
      <c r="R85" s="1"/>
      <c r="S85" s="1">
        <f t="shared" si="19"/>
        <v>10</v>
      </c>
      <c r="T85" s="1">
        <f t="shared" si="20"/>
        <v>6.2777777777777777</v>
      </c>
      <c r="U85" s="1">
        <v>2.6</v>
      </c>
      <c r="V85" s="1">
        <v>2</v>
      </c>
      <c r="W85" s="1">
        <v>1.2</v>
      </c>
      <c r="X85" s="1">
        <v>0</v>
      </c>
      <c r="Y85" s="1">
        <v>1.6</v>
      </c>
      <c r="Z85" s="1">
        <v>3</v>
      </c>
      <c r="AA85" s="1">
        <v>1.8</v>
      </c>
      <c r="AB85" s="1">
        <v>1.4</v>
      </c>
      <c r="AC85" s="1">
        <v>2.6</v>
      </c>
      <c r="AD85" s="1">
        <v>3</v>
      </c>
      <c r="AE85" s="1"/>
      <c r="AF85" s="1">
        <f t="shared" si="16"/>
        <v>4.0199999999999996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129</v>
      </c>
      <c r="B86" s="1" t="s">
        <v>41</v>
      </c>
      <c r="C86" s="1">
        <v>19</v>
      </c>
      <c r="D86" s="1">
        <v>12</v>
      </c>
      <c r="E86" s="1">
        <v>23</v>
      </c>
      <c r="F86" s="1">
        <v>5</v>
      </c>
      <c r="G86" s="7">
        <v>0.3</v>
      </c>
      <c r="H86" s="1">
        <v>40</v>
      </c>
      <c r="I86" s="1" t="s">
        <v>37</v>
      </c>
      <c r="J86" s="1">
        <v>23</v>
      </c>
      <c r="K86" s="1">
        <f t="shared" si="17"/>
        <v>0</v>
      </c>
      <c r="L86" s="1"/>
      <c r="M86" s="1"/>
      <c r="N86" s="1">
        <v>12.6</v>
      </c>
      <c r="O86" s="1">
        <f t="shared" si="18"/>
        <v>4.5999999999999996</v>
      </c>
      <c r="P86" s="5">
        <f t="shared" si="15"/>
        <v>28.4</v>
      </c>
      <c r="Q86" s="5"/>
      <c r="R86" s="1"/>
      <c r="S86" s="1">
        <f t="shared" si="19"/>
        <v>10</v>
      </c>
      <c r="T86" s="1">
        <f t="shared" si="20"/>
        <v>3.8260869565217397</v>
      </c>
      <c r="U86" s="1">
        <v>2.6</v>
      </c>
      <c r="V86" s="1">
        <v>2.2000000000000002</v>
      </c>
      <c r="W86" s="1">
        <v>1.2</v>
      </c>
      <c r="X86" s="1">
        <v>0.4</v>
      </c>
      <c r="Y86" s="1">
        <v>1.4</v>
      </c>
      <c r="Z86" s="1">
        <v>2.2000000000000002</v>
      </c>
      <c r="AA86" s="1">
        <v>2.2000000000000002</v>
      </c>
      <c r="AB86" s="1">
        <v>1.4</v>
      </c>
      <c r="AC86" s="1">
        <v>-1.4</v>
      </c>
      <c r="AD86" s="1">
        <v>-0.8</v>
      </c>
      <c r="AE86" s="10" t="s">
        <v>149</v>
      </c>
      <c r="AF86" s="1">
        <f t="shared" si="16"/>
        <v>8.52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130</v>
      </c>
      <c r="B87" s="1" t="s">
        <v>41</v>
      </c>
      <c r="C87" s="1">
        <v>68</v>
      </c>
      <c r="D87" s="1">
        <v>126</v>
      </c>
      <c r="E87" s="1">
        <v>85</v>
      </c>
      <c r="F87" s="1">
        <v>93</v>
      </c>
      <c r="G87" s="7">
        <v>0.3</v>
      </c>
      <c r="H87" s="1">
        <v>40</v>
      </c>
      <c r="I87" s="1" t="s">
        <v>37</v>
      </c>
      <c r="J87" s="1">
        <v>86</v>
      </c>
      <c r="K87" s="1">
        <f t="shared" si="17"/>
        <v>-1</v>
      </c>
      <c r="L87" s="1"/>
      <c r="M87" s="1"/>
      <c r="N87" s="1">
        <v>61.800000000000011</v>
      </c>
      <c r="O87" s="1">
        <f t="shared" si="18"/>
        <v>17</v>
      </c>
      <c r="P87" s="5">
        <f t="shared" si="15"/>
        <v>15.199999999999989</v>
      </c>
      <c r="Q87" s="5"/>
      <c r="R87" s="1"/>
      <c r="S87" s="1">
        <f t="shared" si="19"/>
        <v>10</v>
      </c>
      <c r="T87" s="1">
        <f t="shared" si="20"/>
        <v>9.1058823529411779</v>
      </c>
      <c r="U87" s="1">
        <v>18.8</v>
      </c>
      <c r="V87" s="1">
        <v>17.399999999999999</v>
      </c>
      <c r="W87" s="1">
        <v>15</v>
      </c>
      <c r="X87" s="1">
        <v>14</v>
      </c>
      <c r="Y87" s="1">
        <v>17</v>
      </c>
      <c r="Z87" s="1">
        <v>14.6</v>
      </c>
      <c r="AA87" s="1">
        <v>4.8</v>
      </c>
      <c r="AB87" s="1">
        <v>5.8</v>
      </c>
      <c r="AC87" s="1">
        <v>12.8</v>
      </c>
      <c r="AD87" s="1">
        <v>10.199999999999999</v>
      </c>
      <c r="AE87" s="1"/>
      <c r="AF87" s="1">
        <f t="shared" si="16"/>
        <v>4.5599999999999961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6" t="s">
        <v>131</v>
      </c>
      <c r="B88" s="16" t="s">
        <v>36</v>
      </c>
      <c r="C88" s="16">
        <v>947.46799999999996</v>
      </c>
      <c r="D88" s="16">
        <v>8960.7510000000002</v>
      </c>
      <c r="E88" s="16">
        <v>5957.1850000000004</v>
      </c>
      <c r="F88" s="16">
        <v>2749.2060000000001</v>
      </c>
      <c r="G88" s="17">
        <v>1</v>
      </c>
      <c r="H88" s="16">
        <v>40</v>
      </c>
      <c r="I88" s="16" t="s">
        <v>37</v>
      </c>
      <c r="J88" s="16">
        <v>5709.5</v>
      </c>
      <c r="K88" s="16">
        <f t="shared" si="17"/>
        <v>247.6850000000004</v>
      </c>
      <c r="L88" s="16"/>
      <c r="M88" s="16"/>
      <c r="N88" s="16">
        <v>6359.2300000000014</v>
      </c>
      <c r="O88" s="16">
        <f t="shared" si="18"/>
        <v>1191.4370000000001</v>
      </c>
      <c r="P88" s="18">
        <f>10*O88-N88-F88</f>
        <v>2805.9339999999993</v>
      </c>
      <c r="Q88" s="18"/>
      <c r="R88" s="16"/>
      <c r="S88" s="16">
        <f t="shared" si="19"/>
        <v>10</v>
      </c>
      <c r="T88" s="16">
        <f t="shared" si="20"/>
        <v>7.6449161810485995</v>
      </c>
      <c r="U88" s="16">
        <v>1218.242</v>
      </c>
      <c r="V88" s="16">
        <v>925.68359999999996</v>
      </c>
      <c r="W88" s="16">
        <v>879.6028</v>
      </c>
      <c r="X88" s="16">
        <v>855.40400000000011</v>
      </c>
      <c r="Y88" s="16">
        <v>742.90719999999999</v>
      </c>
      <c r="Z88" s="16">
        <v>740.13679999999999</v>
      </c>
      <c r="AA88" s="16">
        <v>891.43459999999993</v>
      </c>
      <c r="AB88" s="16">
        <v>943.90879999999993</v>
      </c>
      <c r="AC88" s="16">
        <v>829.73559999999998</v>
      </c>
      <c r="AD88" s="16">
        <v>817.63080000000002</v>
      </c>
      <c r="AE88" s="19" t="s">
        <v>138</v>
      </c>
      <c r="AF88" s="16">
        <f t="shared" si="16"/>
        <v>2805.9339999999993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132</v>
      </c>
      <c r="B89" s="1" t="s">
        <v>41</v>
      </c>
      <c r="C89" s="1">
        <v>85</v>
      </c>
      <c r="D89" s="1">
        <v>324</v>
      </c>
      <c r="E89" s="1">
        <v>192</v>
      </c>
      <c r="F89" s="1">
        <v>180</v>
      </c>
      <c r="G89" s="7">
        <v>0.3</v>
      </c>
      <c r="H89" s="1">
        <v>40</v>
      </c>
      <c r="I89" s="1" t="s">
        <v>37</v>
      </c>
      <c r="J89" s="1">
        <v>196</v>
      </c>
      <c r="K89" s="1">
        <f t="shared" si="17"/>
        <v>-4</v>
      </c>
      <c r="L89" s="1"/>
      <c r="M89" s="1"/>
      <c r="N89" s="1">
        <v>85.800000000000097</v>
      </c>
      <c r="O89" s="1">
        <f t="shared" si="18"/>
        <v>38.4</v>
      </c>
      <c r="P89" s="5">
        <f t="shared" si="15"/>
        <v>118.19999999999993</v>
      </c>
      <c r="Q89" s="5"/>
      <c r="R89" s="1"/>
      <c r="S89" s="1">
        <f t="shared" si="19"/>
        <v>10</v>
      </c>
      <c r="T89" s="1">
        <f t="shared" si="20"/>
        <v>6.9218750000000018</v>
      </c>
      <c r="U89" s="1">
        <v>38.200000000000003</v>
      </c>
      <c r="V89" s="1">
        <v>36.4</v>
      </c>
      <c r="W89" s="1">
        <v>30.4</v>
      </c>
      <c r="X89" s="1">
        <v>33</v>
      </c>
      <c r="Y89" s="1">
        <v>34.799999999999997</v>
      </c>
      <c r="Z89" s="1">
        <v>31</v>
      </c>
      <c r="AA89" s="1">
        <v>27.4</v>
      </c>
      <c r="AB89" s="1">
        <v>27.8</v>
      </c>
      <c r="AC89" s="1">
        <v>38.4</v>
      </c>
      <c r="AD89" s="1">
        <v>38</v>
      </c>
      <c r="AE89" s="1"/>
      <c r="AF89" s="1">
        <f t="shared" si="16"/>
        <v>35.45999999999998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133</v>
      </c>
      <c r="B90" s="1" t="s">
        <v>41</v>
      </c>
      <c r="C90" s="1"/>
      <c r="D90" s="1">
        <v>156</v>
      </c>
      <c r="E90" s="1">
        <v>106</v>
      </c>
      <c r="F90" s="1">
        <v>46</v>
      </c>
      <c r="G90" s="7">
        <v>0.3</v>
      </c>
      <c r="H90" s="1">
        <v>40</v>
      </c>
      <c r="I90" s="1" t="s">
        <v>37</v>
      </c>
      <c r="J90" s="1">
        <v>110</v>
      </c>
      <c r="K90" s="1">
        <f t="shared" si="17"/>
        <v>-4</v>
      </c>
      <c r="L90" s="1"/>
      <c r="M90" s="1"/>
      <c r="N90" s="1"/>
      <c r="O90" s="1">
        <f t="shared" si="18"/>
        <v>21.2</v>
      </c>
      <c r="P90" s="5">
        <f>8*O90-N90-F90</f>
        <v>123.6</v>
      </c>
      <c r="Q90" s="5"/>
      <c r="R90" s="1"/>
      <c r="S90" s="1">
        <f t="shared" si="19"/>
        <v>8</v>
      </c>
      <c r="T90" s="1">
        <f t="shared" si="20"/>
        <v>2.1698113207547172</v>
      </c>
      <c r="U90" s="1">
        <v>-1.2</v>
      </c>
      <c r="V90" s="1">
        <v>1.8</v>
      </c>
      <c r="W90" s="1">
        <v>14.8</v>
      </c>
      <c r="X90" s="1">
        <v>10.4</v>
      </c>
      <c r="Y90" s="1">
        <v>0</v>
      </c>
      <c r="Z90" s="1">
        <v>3.8</v>
      </c>
      <c r="AA90" s="1">
        <v>11.8</v>
      </c>
      <c r="AB90" s="1">
        <v>12.4</v>
      </c>
      <c r="AC90" s="1">
        <v>16.399999999999999</v>
      </c>
      <c r="AD90" s="1">
        <v>14.6</v>
      </c>
      <c r="AE90" s="1" t="s">
        <v>134</v>
      </c>
      <c r="AF90" s="1">
        <f t="shared" si="16"/>
        <v>37.08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135</v>
      </c>
      <c r="B91" s="1" t="s">
        <v>36</v>
      </c>
      <c r="C91" s="1">
        <v>13.340999999999999</v>
      </c>
      <c r="D91" s="1"/>
      <c r="E91" s="1">
        <v>12.002000000000001</v>
      </c>
      <c r="F91" s="1"/>
      <c r="G91" s="7">
        <v>1</v>
      </c>
      <c r="H91" s="1">
        <v>45</v>
      </c>
      <c r="I91" s="1" t="s">
        <v>37</v>
      </c>
      <c r="J91" s="1">
        <v>11.9</v>
      </c>
      <c r="K91" s="1">
        <f t="shared" si="17"/>
        <v>0.10200000000000031</v>
      </c>
      <c r="L91" s="1"/>
      <c r="M91" s="1"/>
      <c r="N91" s="1">
        <v>5</v>
      </c>
      <c r="O91" s="1">
        <f t="shared" si="18"/>
        <v>2.4004000000000003</v>
      </c>
      <c r="P91" s="5">
        <f>8*O91-N91-F91</f>
        <v>14.203200000000002</v>
      </c>
      <c r="Q91" s="5"/>
      <c r="R91" s="1"/>
      <c r="S91" s="1">
        <f t="shared" si="19"/>
        <v>8</v>
      </c>
      <c r="T91" s="1">
        <f t="shared" si="20"/>
        <v>2.0829861689718379</v>
      </c>
      <c r="U91" s="1">
        <v>1.0613999999999999</v>
      </c>
      <c r="V91" s="1">
        <v>0.54100000000000004</v>
      </c>
      <c r="W91" s="1">
        <v>0.53179999999999994</v>
      </c>
      <c r="X91" s="1">
        <v>0.53179999999999994</v>
      </c>
      <c r="Y91" s="1">
        <v>1.31</v>
      </c>
      <c r="Z91" s="1">
        <v>1.31</v>
      </c>
      <c r="AA91" s="1">
        <v>1.5758000000000001</v>
      </c>
      <c r="AB91" s="1">
        <v>1.5758000000000001</v>
      </c>
      <c r="AC91" s="1">
        <v>0</v>
      </c>
      <c r="AD91" s="1">
        <v>0</v>
      </c>
      <c r="AE91" s="10" t="s">
        <v>147</v>
      </c>
      <c r="AF91" s="1">
        <f t="shared" si="16"/>
        <v>14.203200000000002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136</v>
      </c>
      <c r="B92" s="1" t="s">
        <v>41</v>
      </c>
      <c r="C92" s="1">
        <v>4</v>
      </c>
      <c r="D92" s="1">
        <v>30</v>
      </c>
      <c r="E92" s="1">
        <v>10</v>
      </c>
      <c r="F92" s="1">
        <v>22</v>
      </c>
      <c r="G92" s="7">
        <v>0.33</v>
      </c>
      <c r="H92" s="1">
        <v>40</v>
      </c>
      <c r="I92" s="1" t="s">
        <v>37</v>
      </c>
      <c r="J92" s="1">
        <v>10</v>
      </c>
      <c r="K92" s="1">
        <f t="shared" si="17"/>
        <v>0</v>
      </c>
      <c r="L92" s="1"/>
      <c r="M92" s="1"/>
      <c r="N92" s="1"/>
      <c r="O92" s="1">
        <f t="shared" si="18"/>
        <v>2</v>
      </c>
      <c r="P92" s="5"/>
      <c r="Q92" s="5"/>
      <c r="R92" s="1"/>
      <c r="S92" s="1">
        <f t="shared" si="19"/>
        <v>11</v>
      </c>
      <c r="T92" s="1">
        <f t="shared" si="20"/>
        <v>11</v>
      </c>
      <c r="U92" s="1">
        <v>1.2</v>
      </c>
      <c r="V92" s="1">
        <v>2</v>
      </c>
      <c r="W92" s="1">
        <v>2.4</v>
      </c>
      <c r="X92" s="1">
        <v>2.6</v>
      </c>
      <c r="Y92" s="1">
        <v>1.6</v>
      </c>
      <c r="Z92" s="1">
        <v>0.4</v>
      </c>
      <c r="AA92" s="1">
        <v>2.2000000000000002</v>
      </c>
      <c r="AB92" s="1">
        <v>2.6</v>
      </c>
      <c r="AC92" s="1">
        <v>2</v>
      </c>
      <c r="AD92" s="1">
        <v>2.4</v>
      </c>
      <c r="AE92" s="1"/>
      <c r="AF92" s="1">
        <f t="shared" si="16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137</v>
      </c>
      <c r="B93" s="1" t="s">
        <v>41</v>
      </c>
      <c r="C93" s="1">
        <v>4</v>
      </c>
      <c r="D93" s="1">
        <v>12</v>
      </c>
      <c r="E93" s="1"/>
      <c r="F93" s="1">
        <v>16</v>
      </c>
      <c r="G93" s="7">
        <v>0.33</v>
      </c>
      <c r="H93" s="1">
        <v>50</v>
      </c>
      <c r="I93" s="1" t="s">
        <v>37</v>
      </c>
      <c r="J93" s="1"/>
      <c r="K93" s="1">
        <f t="shared" si="17"/>
        <v>0</v>
      </c>
      <c r="L93" s="1"/>
      <c r="M93" s="1"/>
      <c r="N93" s="1"/>
      <c r="O93" s="1">
        <f t="shared" si="18"/>
        <v>0</v>
      </c>
      <c r="P93" s="5"/>
      <c r="Q93" s="5"/>
      <c r="R93" s="1"/>
      <c r="S93" s="1" t="e">
        <f t="shared" si="19"/>
        <v>#DIV/0!</v>
      </c>
      <c r="T93" s="1" t="e">
        <f t="shared" si="20"/>
        <v>#DIV/0!</v>
      </c>
      <c r="U93" s="1">
        <v>0</v>
      </c>
      <c r="V93" s="1">
        <v>0</v>
      </c>
      <c r="W93" s="1">
        <v>0.6</v>
      </c>
      <c r="X93" s="1">
        <v>1.2</v>
      </c>
      <c r="Y93" s="1">
        <v>0.6</v>
      </c>
      <c r="Z93" s="1">
        <v>0.2</v>
      </c>
      <c r="AA93" s="1">
        <v>0.4</v>
      </c>
      <c r="AB93" s="1">
        <v>0.4</v>
      </c>
      <c r="AC93" s="1">
        <v>-0.2</v>
      </c>
      <c r="AD93" s="1">
        <v>-0.2</v>
      </c>
      <c r="AE93" s="23" t="s">
        <v>145</v>
      </c>
      <c r="AF93" s="1">
        <f t="shared" si="16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</sheetData>
  <autoFilter ref="A3:AF93" xr:uid="{EE4817F9-6D54-4446-887E-D6B49B57ED9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2025-02-26T07:40:27Z</dcterms:created>
  <dcterms:modified xsi:type="dcterms:W3CDTF">2025-02-26T08:07:46Z</dcterms:modified>
</cp:coreProperties>
</file>