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B01C3C43-0136-402F-BE59-8A4DE4128F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Y485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Y334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Z318" i="1" s="1"/>
  <c r="Y317" i="1"/>
  <c r="Y319" i="1" s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O652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Y260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Y231" i="1" s="1"/>
  <c r="X225" i="1"/>
  <c r="X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4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Y200" i="1" s="1"/>
  <c r="P198" i="1"/>
  <c r="BP197" i="1"/>
  <c r="BO197" i="1"/>
  <c r="BN197" i="1"/>
  <c r="BM197" i="1"/>
  <c r="Z197" i="1"/>
  <c r="Y197" i="1"/>
  <c r="Y199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J652" i="1" s="1"/>
  <c r="P192" i="1"/>
  <c r="X189" i="1"/>
  <c r="X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9" i="1" s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Y167" i="1" s="1"/>
  <c r="P161" i="1"/>
  <c r="X159" i="1"/>
  <c r="X158" i="1"/>
  <c r="BO157" i="1"/>
  <c r="BM157" i="1"/>
  <c r="Y157" i="1"/>
  <c r="H652" i="1" s="1"/>
  <c r="P157" i="1"/>
  <c r="X154" i="1"/>
  <c r="X153" i="1"/>
  <c r="BO152" i="1"/>
  <c r="BM152" i="1"/>
  <c r="Y152" i="1"/>
  <c r="Y154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Y144" i="1" s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33" i="1" s="1"/>
  <c r="P123" i="1"/>
  <c r="X121" i="1"/>
  <c r="X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F652" i="1" s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6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2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4" i="1" s="1"/>
  <c r="BM22" i="1"/>
  <c r="X643" i="1" s="1"/>
  <c r="Y22" i="1"/>
  <c r="B652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46" i="1"/>
  <c r="Y27" i="1"/>
  <c r="C652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5" i="1" s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Z114" i="1" s="1"/>
  <c r="BN109" i="1"/>
  <c r="BP109" i="1"/>
  <c r="Z111" i="1"/>
  <c r="BN111" i="1"/>
  <c r="Z113" i="1"/>
  <c r="BN113" i="1"/>
  <c r="Y114" i="1"/>
  <c r="Z117" i="1"/>
  <c r="Z120" i="1" s="1"/>
  <c r="BN117" i="1"/>
  <c r="BP117" i="1"/>
  <c r="Z119" i="1"/>
  <c r="BN119" i="1"/>
  <c r="Y120" i="1"/>
  <c r="Z123" i="1"/>
  <c r="Z132" i="1" s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Z166" i="1" s="1"/>
  <c r="BN161" i="1"/>
  <c r="BP161" i="1"/>
  <c r="Z163" i="1"/>
  <c r="BN163" i="1"/>
  <c r="Z165" i="1"/>
  <c r="BN165" i="1"/>
  <c r="Y166" i="1"/>
  <c r="Z169" i="1"/>
  <c r="Z171" i="1" s="1"/>
  <c r="BN169" i="1"/>
  <c r="BP169" i="1"/>
  <c r="Y172" i="1"/>
  <c r="I652" i="1"/>
  <c r="Y178" i="1"/>
  <c r="Z181" i="1"/>
  <c r="Z188" i="1" s="1"/>
  <c r="BN181" i="1"/>
  <c r="Z183" i="1"/>
  <c r="BN183" i="1"/>
  <c r="Z185" i="1"/>
  <c r="BN185" i="1"/>
  <c r="Z187" i="1"/>
  <c r="BN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Y211" i="1"/>
  <c r="BP230" i="1"/>
  <c r="BN230" i="1"/>
  <c r="Z230" i="1"/>
  <c r="Y232" i="1"/>
  <c r="Y244" i="1"/>
  <c r="BP235" i="1"/>
  <c r="BN235" i="1"/>
  <c r="Z235" i="1"/>
  <c r="BP239" i="1"/>
  <c r="BN239" i="1"/>
  <c r="Z239" i="1"/>
  <c r="Y243" i="1"/>
  <c r="BP248" i="1"/>
  <c r="BN248" i="1"/>
  <c r="Z248" i="1"/>
  <c r="BP252" i="1"/>
  <c r="BN252" i="1"/>
  <c r="Z252" i="1"/>
  <c r="Y256" i="1"/>
  <c r="BP265" i="1"/>
  <c r="BN265" i="1"/>
  <c r="Z265" i="1"/>
  <c r="BP269" i="1"/>
  <c r="BN269" i="1"/>
  <c r="Z269" i="1"/>
  <c r="Y273" i="1"/>
  <c r="Z285" i="1"/>
  <c r="BP283" i="1"/>
  <c r="BN283" i="1"/>
  <c r="Z283" i="1"/>
  <c r="BP292" i="1"/>
  <c r="BN292" i="1"/>
  <c r="Z292" i="1"/>
  <c r="BP322" i="1"/>
  <c r="BN322" i="1"/>
  <c r="Z322" i="1"/>
  <c r="Z323" i="1" s="1"/>
  <c r="Y324" i="1"/>
  <c r="T652" i="1"/>
  <c r="Y330" i="1"/>
  <c r="BP327" i="1"/>
  <c r="BN327" i="1"/>
  <c r="Z327" i="1"/>
  <c r="Z329" i="1" s="1"/>
  <c r="BP349" i="1"/>
  <c r="BN349" i="1"/>
  <c r="Z349" i="1"/>
  <c r="BP353" i="1"/>
  <c r="BN353" i="1"/>
  <c r="Z353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Y377" i="1"/>
  <c r="K652" i="1"/>
  <c r="H9" i="1"/>
  <c r="X645" i="1"/>
  <c r="Y26" i="1"/>
  <c r="Y96" i="1"/>
  <c r="Y115" i="1"/>
  <c r="Y159" i="1"/>
  <c r="Y194" i="1"/>
  <c r="Z203" i="1"/>
  <c r="BN203" i="1"/>
  <c r="Z205" i="1"/>
  <c r="BN205" i="1"/>
  <c r="Z207" i="1"/>
  <c r="BN207" i="1"/>
  <c r="Z209" i="1"/>
  <c r="BN209" i="1"/>
  <c r="Z213" i="1"/>
  <c r="Z224" i="1" s="1"/>
  <c r="BN213" i="1"/>
  <c r="BP213" i="1"/>
  <c r="Z215" i="1"/>
  <c r="BN215" i="1"/>
  <c r="Z217" i="1"/>
  <c r="BN217" i="1"/>
  <c r="Z219" i="1"/>
  <c r="BN219" i="1"/>
  <c r="Z221" i="1"/>
  <c r="BN221" i="1"/>
  <c r="BP223" i="1"/>
  <c r="BN223" i="1"/>
  <c r="Z223" i="1"/>
  <c r="Y225" i="1"/>
  <c r="BP228" i="1"/>
  <c r="BN228" i="1"/>
  <c r="Z228" i="1"/>
  <c r="Z231" i="1" s="1"/>
  <c r="BP237" i="1"/>
  <c r="BN237" i="1"/>
  <c r="Z237" i="1"/>
  <c r="BP241" i="1"/>
  <c r="BN241" i="1"/>
  <c r="Z241" i="1"/>
  <c r="BP250" i="1"/>
  <c r="BN250" i="1"/>
  <c r="Z250" i="1"/>
  <c r="Z256" i="1" s="1"/>
  <c r="BP254" i="1"/>
  <c r="BN254" i="1"/>
  <c r="Z254" i="1"/>
  <c r="BP267" i="1"/>
  <c r="BN267" i="1"/>
  <c r="Z267" i="1"/>
  <c r="Z273" i="1" s="1"/>
  <c r="BP271" i="1"/>
  <c r="BN271" i="1"/>
  <c r="Z271" i="1"/>
  <c r="Y285" i="1"/>
  <c r="BP290" i="1"/>
  <c r="BN290" i="1"/>
  <c r="Z290" i="1"/>
  <c r="Z295" i="1" s="1"/>
  <c r="BP294" i="1"/>
  <c r="BN294" i="1"/>
  <c r="Z294" i="1"/>
  <c r="Y296" i="1"/>
  <c r="R652" i="1"/>
  <c r="Y300" i="1"/>
  <c r="BP299" i="1"/>
  <c r="BN299" i="1"/>
  <c r="Z299" i="1"/>
  <c r="Z300" i="1" s="1"/>
  <c r="Y301" i="1"/>
  <c r="Y304" i="1"/>
  <c r="BP303" i="1"/>
  <c r="BN303" i="1"/>
  <c r="Z303" i="1"/>
  <c r="Z304" i="1" s="1"/>
  <c r="Y305" i="1"/>
  <c r="Y310" i="1"/>
  <c r="BP307" i="1"/>
  <c r="BN307" i="1"/>
  <c r="Z307" i="1"/>
  <c r="Z309" i="1" s="1"/>
  <c r="Y323" i="1"/>
  <c r="Y329" i="1"/>
  <c r="BP333" i="1"/>
  <c r="BN333" i="1"/>
  <c r="Z333" i="1"/>
  <c r="Z334" i="1" s="1"/>
  <c r="Y335" i="1"/>
  <c r="Y338" i="1"/>
  <c r="BP337" i="1"/>
  <c r="BN337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Z355" i="1" s="1"/>
  <c r="BP351" i="1"/>
  <c r="BN351" i="1"/>
  <c r="Z351" i="1"/>
  <c r="Y355" i="1"/>
  <c r="BP359" i="1"/>
  <c r="BN359" i="1"/>
  <c r="Z359" i="1"/>
  <c r="Z362" i="1" s="1"/>
  <c r="BP381" i="1"/>
  <c r="BN381" i="1"/>
  <c r="Z381" i="1"/>
  <c r="BP389" i="1"/>
  <c r="BN389" i="1"/>
  <c r="Z389" i="1"/>
  <c r="Y391" i="1"/>
  <c r="W652" i="1"/>
  <c r="Y395" i="1"/>
  <c r="BP394" i="1"/>
  <c r="BN394" i="1"/>
  <c r="Z394" i="1"/>
  <c r="Z395" i="1" s="1"/>
  <c r="Y396" i="1"/>
  <c r="Y401" i="1"/>
  <c r="BP398" i="1"/>
  <c r="BN398" i="1"/>
  <c r="Z398" i="1"/>
  <c r="Y402" i="1"/>
  <c r="BP408" i="1"/>
  <c r="BN408" i="1"/>
  <c r="Z408" i="1"/>
  <c r="BP412" i="1"/>
  <c r="BN412" i="1"/>
  <c r="Z412" i="1"/>
  <c r="Y416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Y456" i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Y502" i="1"/>
  <c r="BP506" i="1"/>
  <c r="BN506" i="1"/>
  <c r="Z506" i="1"/>
  <c r="AB652" i="1"/>
  <c r="L652" i="1"/>
  <c r="Y257" i="1"/>
  <c r="M652" i="1"/>
  <c r="Y274" i="1"/>
  <c r="Y279" i="1"/>
  <c r="P652" i="1"/>
  <c r="Y286" i="1"/>
  <c r="Q652" i="1"/>
  <c r="Y295" i="1"/>
  <c r="S652" i="1"/>
  <c r="Y315" i="1"/>
  <c r="Y363" i="1"/>
  <c r="BP360" i="1"/>
  <c r="BN360" i="1"/>
  <c r="Z360" i="1"/>
  <c r="Y371" i="1"/>
  <c r="BP368" i="1"/>
  <c r="BN368" i="1"/>
  <c r="Z368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X652" i="1"/>
  <c r="Y417" i="1"/>
  <c r="BP406" i="1"/>
  <c r="BN406" i="1"/>
  <c r="Z406" i="1"/>
  <c r="BP410" i="1"/>
  <c r="BN410" i="1"/>
  <c r="Z410" i="1"/>
  <c r="BP414" i="1"/>
  <c r="BN414" i="1"/>
  <c r="Z414" i="1"/>
  <c r="Y421" i="1"/>
  <c r="BP436" i="1"/>
  <c r="BN436" i="1"/>
  <c r="Z436" i="1"/>
  <c r="BP440" i="1"/>
  <c r="BN440" i="1"/>
  <c r="Z440" i="1"/>
  <c r="Y447" i="1"/>
  <c r="Y455" i="1"/>
  <c r="BP454" i="1"/>
  <c r="BN454" i="1"/>
  <c r="Z454" i="1"/>
  <c r="Z455" i="1" s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BP500" i="1"/>
  <c r="BN500" i="1"/>
  <c r="Z500" i="1"/>
  <c r="Y508" i="1"/>
  <c r="BP505" i="1"/>
  <c r="BN505" i="1"/>
  <c r="Z505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BP558" i="1"/>
  <c r="BN558" i="1"/>
  <c r="Z558" i="1"/>
  <c r="Z560" i="1" s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l="1"/>
  <c r="Z614" i="1"/>
  <c r="Z596" i="1"/>
  <c r="Z545" i="1"/>
  <c r="Z538" i="1"/>
  <c r="Z508" i="1"/>
  <c r="Z480" i="1"/>
  <c r="Z442" i="1"/>
  <c r="Z401" i="1"/>
  <c r="Y646" i="1"/>
  <c r="Z243" i="1"/>
  <c r="Z73" i="1"/>
  <c r="Y642" i="1"/>
  <c r="Y644" i="1"/>
  <c r="Z26" i="1"/>
  <c r="Z416" i="1"/>
  <c r="Z501" i="1"/>
  <c r="Z210" i="1"/>
  <c r="Y643" i="1"/>
  <c r="Y645" i="1" s="1"/>
  <c r="Z647" i="1" l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<sst xmlns="http://schemas.openxmlformats.org/spreadsheetml/2006/main" count="3013" uniqueCount="1072">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</sst>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29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25</v>
      </c>
      <c r="Y60" s="742">
        <f>IFERROR(IF(X60="",0,CEILING((X60/$H60),1)*$H60),"")</f>
        <v>32.400000000000006</v>
      </c>
      <c r="Z60" s="36">
        <f>IFERROR(IF(Y60=0,"",ROUNDUP(Y60/H60,0)*0.01898),"")</f>
        <v>5.6940000000000004E-2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26.006944444444443</v>
      </c>
      <c r="BN60" s="64">
        <f>IFERROR(Y60*I60/H60,"0")</f>
        <v>33.705000000000005</v>
      </c>
      <c r="BO60" s="64">
        <f>IFERROR(1/J60*(X60/H60),"0")</f>
        <v>3.6168981481481483E-2</v>
      </c>
      <c r="BP60" s="64">
        <f>IFERROR(1/J60*(Y60/H60),"0")</f>
        <v>4.6875000000000007E-2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2.3148148148148149</v>
      </c>
      <c r="Y64" s="743">
        <f>IFERROR(Y60/H60,"0")+IFERROR(Y61/H61,"0")+IFERROR(Y62/H62,"0")+IFERROR(Y63/H63,"0")</f>
        <v>3.0000000000000004</v>
      </c>
      <c r="Z64" s="743">
        <f>IFERROR(IF(Z60="",0,Z60),"0")+IFERROR(IF(Z61="",0,Z61),"0")+IFERROR(IF(Z62="",0,Z62),"0")+IFERROR(IF(Z63="",0,Z63),"0")</f>
        <v>5.6940000000000004E-2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25</v>
      </c>
      <c r="Y65" s="743">
        <f>IFERROR(SUM(Y60:Y63),"0")</f>
        <v>32.400000000000006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20</v>
      </c>
      <c r="Y72" s="742">
        <f t="shared" si="10"/>
        <v>21.6</v>
      </c>
      <c r="Z72" s="36">
        <f>IFERROR(IF(Y72=0,"",ROUNDUP(Y72/H72,0)*0.00502),"")</f>
        <v>6.0240000000000002E-2</v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21.111111111111111</v>
      </c>
      <c r="BN72" s="64">
        <f t="shared" si="12"/>
        <v>22.8</v>
      </c>
      <c r="BO72" s="64">
        <f t="shared" si="13"/>
        <v>4.7483380816714153E-2</v>
      </c>
      <c r="BP72" s="64">
        <f t="shared" si="14"/>
        <v>5.1282051282051287E-2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11.111111111111111</v>
      </c>
      <c r="Y73" s="743">
        <f>IFERROR(Y67/H67,"0")+IFERROR(Y68/H68,"0")+IFERROR(Y69/H69,"0")+IFERROR(Y70/H70,"0")+IFERROR(Y71/H71,"0")+IFERROR(Y72/H72,"0")</f>
        <v>12</v>
      </c>
      <c r="Z73" s="743">
        <f>IFERROR(IF(Z67="",0,Z67),"0")+IFERROR(IF(Z68="",0,Z68),"0")+IFERROR(IF(Z69="",0,Z69),"0")+IFERROR(IF(Z70="",0,Z70),"0")+IFERROR(IF(Z71="",0,Z71),"0")+IFERROR(IF(Z72="",0,Z72),"0")</f>
        <v>6.0240000000000002E-2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20</v>
      </c>
      <c r="Y74" s="743">
        <f>IFERROR(SUM(Y67:Y72),"0")</f>
        <v>21.6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75</v>
      </c>
      <c r="Y92" s="742">
        <f>IFERROR(IF(X92="",0,CEILING((X92/$H92),1)*$H92),"")</f>
        <v>75.600000000000009</v>
      </c>
      <c r="Z92" s="36">
        <f>IFERROR(IF(Y92=0,"",ROUNDUP(Y92/H92,0)*0.01898),"")</f>
        <v>0.13286000000000001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78.020833333333329</v>
      </c>
      <c r="BN92" s="64">
        <f>IFERROR(Y92*I92/H92,"0")</f>
        <v>78.64500000000001</v>
      </c>
      <c r="BO92" s="64">
        <f>IFERROR(1/J92*(X92/H92),"0")</f>
        <v>0.10850694444444443</v>
      </c>
      <c r="BP92" s="64">
        <f>IFERROR(1/J92*(Y92/H92),"0")</f>
        <v>0.109375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6.9444444444444438</v>
      </c>
      <c r="Y95" s="743">
        <f>IFERROR(Y92/H92,"0")+IFERROR(Y93/H93,"0")+IFERROR(Y94/H94,"0")</f>
        <v>7</v>
      </c>
      <c r="Z95" s="743">
        <f>IFERROR(IF(Z92="",0,Z92),"0")+IFERROR(IF(Z93="",0,Z93),"0")+IFERROR(IF(Z94="",0,Z94),"0")</f>
        <v>0.13286000000000001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75</v>
      </c>
      <c r="Y96" s="743">
        <f>IFERROR(SUM(Y92:Y94),"0")</f>
        <v>75.600000000000009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28</v>
      </c>
      <c r="Y119" s="742">
        <f>IFERROR(IF(X119="",0,CEILING((X119/$H119),1)*$H119),"")</f>
        <v>28.799999999999997</v>
      </c>
      <c r="Z119" s="36">
        <f>IFERROR(IF(Y119=0,"",ROUNDUP(Y119/H119,0)*0.00651),"")</f>
        <v>7.8119999999999995E-2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30.100000000000005</v>
      </c>
      <c r="BN119" s="64">
        <f>IFERROR(Y119*I119/H119,"0")</f>
        <v>30.959999999999997</v>
      </c>
      <c r="BO119" s="64">
        <f>IFERROR(1/J119*(X119/H119),"0")</f>
        <v>6.4102564102564111E-2</v>
      </c>
      <c r="BP119" s="64">
        <f>IFERROR(1/J119*(Y119/H119),"0")</f>
        <v>6.5934065934065936E-2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11.666666666666668</v>
      </c>
      <c r="Y120" s="743">
        <f>IFERROR(Y117/H117,"0")+IFERROR(Y118/H118,"0")+IFERROR(Y119/H119,"0")</f>
        <v>12</v>
      </c>
      <c r="Z120" s="743">
        <f>IFERROR(IF(Z117="",0,Z117),"0")+IFERROR(IF(Z118="",0,Z118),"0")+IFERROR(IF(Z119="",0,Z119),"0")</f>
        <v>7.8119999999999995E-2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28</v>
      </c>
      <c r="Y121" s="743">
        <f>IFERROR(SUM(Y117:Y119),"0")</f>
        <v>28.799999999999997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47</v>
      </c>
      <c r="Y183" s="742">
        <f t="shared" si="31"/>
        <v>48.300000000000004</v>
      </c>
      <c r="Z183" s="36">
        <f>IFERROR(IF(Y183=0,"",ROUNDUP(Y183/H183,0)*0.00502),"")</f>
        <v>0.11546000000000001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49.909523809523812</v>
      </c>
      <c r="BN183" s="64">
        <f t="shared" si="33"/>
        <v>51.29</v>
      </c>
      <c r="BO183" s="64">
        <f t="shared" si="34"/>
        <v>9.5645095645095643E-2</v>
      </c>
      <c r="BP183" s="64">
        <f t="shared" si="35"/>
        <v>9.8290598290598302E-2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22.38095238095238</v>
      </c>
      <c r="Y188" s="743">
        <f>IFERROR(Y180/H180,"0")+IFERROR(Y181/H181,"0")+IFERROR(Y182/H182,"0")+IFERROR(Y183/H183,"0")+IFERROR(Y184/H184,"0")+IFERROR(Y185/H185,"0")+IFERROR(Y186/H186,"0")+IFERROR(Y187/H187,"0")</f>
        <v>23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0.11546000000000001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47</v>
      </c>
      <c r="Y189" s="743">
        <f>IFERROR(SUM(Y180:Y187),"0")</f>
        <v>48.300000000000004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136</v>
      </c>
      <c r="Y202" s="742">
        <f t="shared" ref="Y202:Y209" si="36">IFERROR(IF(X202="",0,CEILING((X202/$H202),1)*$H202),"")</f>
        <v>140.4</v>
      </c>
      <c r="Z202" s="36">
        <f>IFERROR(IF(Y202=0,"",ROUNDUP(Y202/H202,0)*0.00902),"")</f>
        <v>0.23452000000000001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141.28888888888889</v>
      </c>
      <c r="BN202" s="64">
        <f t="shared" ref="BN202:BN209" si="38">IFERROR(Y202*I202/H202,"0")</f>
        <v>145.86000000000001</v>
      </c>
      <c r="BO202" s="64">
        <f t="shared" ref="BO202:BO209" si="39">IFERROR(1/J202*(X202/H202),"0")</f>
        <v>0.19079685746352412</v>
      </c>
      <c r="BP202" s="64">
        <f t="shared" ref="BP202:BP209" si="40">IFERROR(1/J202*(Y202/H202),"0")</f>
        <v>0.19696969696969696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97</v>
      </c>
      <c r="Y203" s="742">
        <f t="shared" si="36"/>
        <v>97.2</v>
      </c>
      <c r="Z203" s="36">
        <f>IFERROR(IF(Y203=0,"",ROUNDUP(Y203/H203,0)*0.00902),"")</f>
        <v>0.16236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100.77222222222223</v>
      </c>
      <c r="BN203" s="64">
        <f t="shared" si="38"/>
        <v>100.98</v>
      </c>
      <c r="BO203" s="64">
        <f t="shared" si="39"/>
        <v>0.13608305274971941</v>
      </c>
      <c r="BP203" s="64">
        <f t="shared" si="40"/>
        <v>0.13636363636363635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2</v>
      </c>
      <c r="Y209" s="742">
        <f t="shared" si="36"/>
        <v>3.6</v>
      </c>
      <c r="Z209" s="36">
        <f>IFERROR(IF(Y209=0,"",ROUNDUP(Y209/H209,0)*0.00502),"")</f>
        <v>1.004E-2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2.1111111111111112</v>
      </c>
      <c r="BN209" s="64">
        <f t="shared" si="38"/>
        <v>3.8</v>
      </c>
      <c r="BO209" s="64">
        <f t="shared" si="39"/>
        <v>4.7483380816714157E-3</v>
      </c>
      <c r="BP209" s="64">
        <f t="shared" si="40"/>
        <v>8.5470085470085479E-3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44.25925925925926</v>
      </c>
      <c r="Y210" s="743">
        <f>IFERROR(Y202/H202,"0")+IFERROR(Y203/H203,"0")+IFERROR(Y204/H204,"0")+IFERROR(Y205/H205,"0")+IFERROR(Y206/H206,"0")+IFERROR(Y207/H207,"0")+IFERROR(Y208/H208,"0")+IFERROR(Y209/H209,"0")</f>
        <v>46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0.40692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235</v>
      </c>
      <c r="Y211" s="743">
        <f>IFERROR(SUM(Y202:Y209),"0")</f>
        <v>241.20000000000002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74</v>
      </c>
      <c r="Y217" s="742">
        <f t="shared" si="41"/>
        <v>74.399999999999991</v>
      </c>
      <c r="Z217" s="36">
        <f t="shared" ref="Z217:Z223" si="46">IFERROR(IF(Y217=0,"",ROUNDUP(Y217/H217,0)*0.00651),"")</f>
        <v>0.20181000000000002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82.325000000000003</v>
      </c>
      <c r="BN217" s="64">
        <f t="shared" si="43"/>
        <v>82.77</v>
      </c>
      <c r="BO217" s="64">
        <f t="shared" si="44"/>
        <v>0.16941391941391945</v>
      </c>
      <c r="BP217" s="64">
        <f t="shared" si="45"/>
        <v>0.17032967032967034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20</v>
      </c>
      <c r="Y220" s="742">
        <f t="shared" si="41"/>
        <v>21.599999999999998</v>
      </c>
      <c r="Z220" s="36">
        <f t="shared" si="46"/>
        <v>5.8590000000000003E-2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22.100000000000005</v>
      </c>
      <c r="BN220" s="64">
        <f t="shared" si="43"/>
        <v>23.868000000000002</v>
      </c>
      <c r="BO220" s="64">
        <f t="shared" si="44"/>
        <v>4.5787545787545791E-2</v>
      </c>
      <c r="BP220" s="64">
        <f t="shared" si="45"/>
        <v>4.9450549450549455E-2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52</v>
      </c>
      <c r="Y222" s="742">
        <f t="shared" si="41"/>
        <v>52.8</v>
      </c>
      <c r="Z222" s="36">
        <f t="shared" si="46"/>
        <v>0.14322000000000001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57.46</v>
      </c>
      <c r="BN222" s="64">
        <f t="shared" si="43"/>
        <v>58.344000000000001</v>
      </c>
      <c r="BO222" s="64">
        <f t="shared" si="44"/>
        <v>0.11904761904761907</v>
      </c>
      <c r="BP222" s="64">
        <f t="shared" si="45"/>
        <v>0.12087912087912089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60.833333333333343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62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0.40362000000000003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146</v>
      </c>
      <c r="Y225" s="743">
        <f>IFERROR(SUM(Y213:Y223),"0")</f>
        <v>148.79999999999998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13</v>
      </c>
      <c r="Y248" s="742">
        <f t="shared" si="52"/>
        <v>23.2</v>
      </c>
      <c r="Z248" s="36">
        <f>IFERROR(IF(Y248=0,"",ROUNDUP(Y248/H248,0)*0.01898),"")</f>
        <v>3.7960000000000001E-2</v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13.487500000000001</v>
      </c>
      <c r="BN248" s="64">
        <f t="shared" si="54"/>
        <v>24.07</v>
      </c>
      <c r="BO248" s="64">
        <f t="shared" si="55"/>
        <v>1.7510775862068968E-2</v>
      </c>
      <c r="BP248" s="64">
        <f t="shared" si="56"/>
        <v>3.125E-2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1.1206896551724139</v>
      </c>
      <c r="Y256" s="743">
        <f>IFERROR(Y247/H247,"0")+IFERROR(Y248/H248,"0")+IFERROR(Y249/H249,"0")+IFERROR(Y250/H250,"0")+IFERROR(Y251/H251,"0")+IFERROR(Y252/H252,"0")+IFERROR(Y253/H253,"0")+IFERROR(Y254/H254,"0")+IFERROR(Y255/H255,"0")</f>
        <v>2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3.7960000000000001E-2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13</v>
      </c>
      <c r="Y257" s="743">
        <f>IFERROR(SUM(Y247:Y255),"0")</f>
        <v>23.2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22</v>
      </c>
      <c r="Y349" s="742">
        <f t="shared" si="67"/>
        <v>32.400000000000006</v>
      </c>
      <c r="Z349" s="36">
        <f>IFERROR(IF(Y349=0,"",ROUNDUP(Y349/H349,0)*0.01898),"")</f>
        <v>5.6940000000000004E-2</v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22.886111111111109</v>
      </c>
      <c r="BN349" s="64">
        <f t="shared" si="69"/>
        <v>33.705000000000005</v>
      </c>
      <c r="BO349" s="64">
        <f t="shared" si="70"/>
        <v>3.1828703703703699E-2</v>
      </c>
      <c r="BP349" s="64">
        <f t="shared" si="71"/>
        <v>4.6875000000000007E-2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2.0370370370370368</v>
      </c>
      <c r="Y355" s="743">
        <f>IFERROR(Y347/H347,"0")+IFERROR(Y348/H348,"0")+IFERROR(Y349/H349,"0")+IFERROR(Y350/H350,"0")+IFERROR(Y351/H351,"0")+IFERROR(Y352/H352,"0")+IFERROR(Y353/H353,"0")+IFERROR(Y354/H354,"0")</f>
        <v>3.0000000000000004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5.6940000000000004E-2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22</v>
      </c>
      <c r="Y356" s="743">
        <f>IFERROR(SUM(Y347:Y354),"0")</f>
        <v>32.400000000000006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54</v>
      </c>
      <c r="Y376" s="742">
        <f>IFERROR(IF(X376="",0,CEILING((X376/$H376),1)*$H376),"")</f>
        <v>58.800000000000004</v>
      </c>
      <c r="Z376" s="36">
        <f>IFERROR(IF(Y376=0,"",ROUNDUP(Y376/H376,0)*0.01898),"")</f>
        <v>0.13286000000000001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57.33642857142857</v>
      </c>
      <c r="BN376" s="64">
        <f>IFERROR(Y376*I376/H376,"0")</f>
        <v>62.433000000000007</v>
      </c>
      <c r="BO376" s="64">
        <f>IFERROR(1/J376*(X376/H376),"0")</f>
        <v>0.10044642857142856</v>
      </c>
      <c r="BP376" s="64">
        <f>IFERROR(1/J376*(Y376/H376),"0")</f>
        <v>0.109375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6.4285714285714279</v>
      </c>
      <c r="Y377" s="743">
        <f>IFERROR(Y374/H374,"0")+IFERROR(Y375/H375,"0")+IFERROR(Y376/H376,"0")</f>
        <v>7</v>
      </c>
      <c r="Z377" s="743">
        <f>IFERROR(IF(Z374="",0,Z374),"0")+IFERROR(IF(Z375="",0,Z375),"0")+IFERROR(IF(Z376="",0,Z376),"0")</f>
        <v>0.13286000000000001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54</v>
      </c>
      <c r="Y378" s="743">
        <f>IFERROR(SUM(Y374:Y376),"0")</f>
        <v>58.800000000000004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2</v>
      </c>
      <c r="Y383" s="742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2.2588235294117647</v>
      </c>
      <c r="BN383" s="64">
        <f>IFERROR(Y383*I383/H383,"0")</f>
        <v>2.88</v>
      </c>
      <c r="BO383" s="64">
        <f>IFERROR(1/J383*(X383/H383),"0")</f>
        <v>4.3094160741219576E-3</v>
      </c>
      <c r="BP383" s="64">
        <f>IFERROR(1/J383*(Y383/H383),"0")</f>
        <v>5.4945054945054949E-3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0.78431372549019618</v>
      </c>
      <c r="Y384" s="743">
        <f>IFERROR(Y380/H380,"0")+IFERROR(Y381/H381,"0")+IFERROR(Y382/H382,"0")+IFERROR(Y383/H383,"0")</f>
        <v>1</v>
      </c>
      <c r="Z384" s="743">
        <f>IFERROR(IF(Z380="",0,Z380),"0")+IFERROR(IF(Z381="",0,Z381),"0")+IFERROR(IF(Z382="",0,Z382),"0")+IFERROR(IF(Z383="",0,Z383),"0")</f>
        <v>6.5100000000000002E-3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2</v>
      </c>
      <c r="Y385" s="743">
        <f>IFERROR(SUM(Y380:Y383),"0")</f>
        <v>2.5499999999999998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189</v>
      </c>
      <c r="Y408" s="742">
        <f t="shared" si="77"/>
        <v>195</v>
      </c>
      <c r="Z408" s="36">
        <f>IFERROR(IF(Y408=0,"",ROUNDUP(Y408/H408,0)*0.02175),"")</f>
        <v>0.28275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195.04800000000003</v>
      </c>
      <c r="BN408" s="64">
        <f t="shared" si="79"/>
        <v>201.23999999999998</v>
      </c>
      <c r="BO408" s="64">
        <f t="shared" si="80"/>
        <v>0.26249999999999996</v>
      </c>
      <c r="BP408" s="64">
        <f t="shared" si="81"/>
        <v>0.27083333333333331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71</v>
      </c>
      <c r="Y410" s="742">
        <f t="shared" si="77"/>
        <v>75</v>
      </c>
      <c r="Z410" s="36">
        <f>IFERROR(IF(Y410=0,"",ROUNDUP(Y410/H410,0)*0.02175),"")</f>
        <v>0.10874999999999999</v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73.271999999999991</v>
      </c>
      <c r="BN410" s="64">
        <f t="shared" si="79"/>
        <v>77.400000000000006</v>
      </c>
      <c r="BO410" s="64">
        <f t="shared" si="80"/>
        <v>9.8611111111111108E-2</v>
      </c>
      <c r="BP410" s="64">
        <f t="shared" si="81"/>
        <v>0.10416666666666666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116</v>
      </c>
      <c r="Y412" s="742">
        <f t="shared" si="77"/>
        <v>120</v>
      </c>
      <c r="Z412" s="36">
        <f>IFERROR(IF(Y412=0,"",ROUNDUP(Y412/H412,0)*0.02175),"")</f>
        <v>0.17399999999999999</v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119.712</v>
      </c>
      <c r="BN412" s="64">
        <f t="shared" si="79"/>
        <v>123.84</v>
      </c>
      <c r="BO412" s="64">
        <f t="shared" si="80"/>
        <v>0.16111111111111109</v>
      </c>
      <c r="BP412" s="64">
        <f t="shared" si="81"/>
        <v>0.16666666666666666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125.06666666666666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126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2.7404999999999999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1876</v>
      </c>
      <c r="Y417" s="743">
        <f>IFERROR(SUM(Y406:Y415),"0")</f>
        <v>1890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720</v>
      </c>
      <c r="Y419" s="742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48</v>
      </c>
      <c r="Y421" s="743">
        <f>IFERROR(Y419/H419,"0")+IFERROR(Y420/H420,"0")</f>
        <v>48</v>
      </c>
      <c r="Z421" s="743">
        <f>IFERROR(IF(Z419="",0,Z419),"0")+IFERROR(IF(Z420="",0,Z420),"0")</f>
        <v>1.044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720</v>
      </c>
      <c r="Y422" s="743">
        <f>IFERROR(SUM(Y419:Y420),"0")</f>
        <v>720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121</v>
      </c>
      <c r="Y429" s="742">
        <f>IFERROR(IF(X429="",0,CEILING((X429/$H429),1)*$H429),"")</f>
        <v>126</v>
      </c>
      <c r="Z429" s="36">
        <f>IFERROR(IF(Y429=0,"",ROUNDUP(Y429/H429,0)*0.01898),"")</f>
        <v>0.26572000000000001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127.97766666666666</v>
      </c>
      <c r="BN429" s="64">
        <f>IFERROR(Y429*I429/H429,"0")</f>
        <v>133.26599999999999</v>
      </c>
      <c r="BO429" s="64">
        <f>IFERROR(1/J429*(X429/H429),"0")</f>
        <v>0.21006944444444445</v>
      </c>
      <c r="BP429" s="64">
        <f>IFERROR(1/J429*(Y429/H429),"0")</f>
        <v>0.21875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13.444444444444445</v>
      </c>
      <c r="Y430" s="743">
        <f>IFERROR(Y429/H429,"0")</f>
        <v>14</v>
      </c>
      <c r="Z430" s="743">
        <f>IFERROR(IF(Z429="",0,Z429),"0")</f>
        <v>0.26572000000000001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121</v>
      </c>
      <c r="Y431" s="743">
        <f>IFERROR(SUM(Y429:Y429),"0")</f>
        <v>126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220</v>
      </c>
      <c r="Y450" s="742">
        <f>IFERROR(IF(X450="",0,CEILING((X450/$H450),1)*$H450),"")</f>
        <v>225</v>
      </c>
      <c r="Z450" s="36">
        <f>IFERROR(IF(Y450=0,"",ROUNDUP(Y450/H450,0)*0.01898),"")</f>
        <v>0.47450000000000003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232.68666666666664</v>
      </c>
      <c r="BN450" s="64">
        <f>IFERROR(Y450*I450/H450,"0")</f>
        <v>237.97500000000002</v>
      </c>
      <c r="BO450" s="64">
        <f>IFERROR(1/J450*(X450/H450),"0")</f>
        <v>0.38194444444444442</v>
      </c>
      <c r="BP450" s="64">
        <f>IFERROR(1/J450*(Y450/H450),"0")</f>
        <v>0.390625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24.444444444444443</v>
      </c>
      <c r="Y455" s="743">
        <f>IFERROR(Y450/H450,"0")+IFERROR(Y451/H451,"0")+IFERROR(Y452/H452,"0")+IFERROR(Y453/H453,"0")+IFERROR(Y454/H454,"0")</f>
        <v>25</v>
      </c>
      <c r="Z455" s="743">
        <f>IFERROR(IF(Z450="",0,Z450),"0")+IFERROR(IF(Z451="",0,Z451),"0")+IFERROR(IF(Z452="",0,Z452),"0")+IFERROR(IF(Z453="",0,Z453),"0")+IFERROR(IF(Z454="",0,Z454),"0")</f>
        <v>0.47450000000000003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220</v>
      </c>
      <c r="Y456" s="743">
        <f>IFERROR(SUM(Y450:Y454),"0")</f>
        <v>225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1</v>
      </c>
      <c r="Y488" s="742">
        <f>IFERROR(IF(X488="",0,CEILING((X488/$H488),1)*$H488),"")</f>
        <v>1.32</v>
      </c>
      <c r="Z488" s="36">
        <f>IFERROR(IF(Y488=0,"",ROUNDUP(Y488/H488,0)*0.00627),"")</f>
        <v>6.2700000000000004E-3</v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1.4242424242424241</v>
      </c>
      <c r="BN488" s="64">
        <f>IFERROR(Y488*I488/H488,"0")</f>
        <v>1.8799999999999997</v>
      </c>
      <c r="BO488" s="64">
        <f>IFERROR(1/J488*(X488/H488),"0")</f>
        <v>3.787878787878788E-3</v>
      </c>
      <c r="BP488" s="64">
        <f>IFERROR(1/J488*(Y488/H488),"0")</f>
        <v>5.0000000000000001E-3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0.75757575757575757</v>
      </c>
      <c r="Y489" s="743">
        <f>IFERROR(Y488/H488,"0")</f>
        <v>1</v>
      </c>
      <c r="Z489" s="743">
        <f>IFERROR(IF(Z488="",0,Z488),"0")</f>
        <v>6.2700000000000004E-3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1</v>
      </c>
      <c r="Y490" s="743">
        <f>IFERROR(SUM(Y488:Y488),"0")</f>
        <v>1.32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1</v>
      </c>
      <c r="Y505" s="742">
        <f>IFERROR(IF(X505="",0,CEILING((X505/$H505),1)*$H505),"")</f>
        <v>1.2</v>
      </c>
      <c r="Z505" s="36">
        <f>IFERROR(IF(Y505=0,"",ROUNDUP(Y505/H505,0)*0.00502),"")</f>
        <v>5.0200000000000002E-3</v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1.1433333333333335</v>
      </c>
      <c r="BN505" s="64">
        <f>IFERROR(Y505*I505/H505,"0")</f>
        <v>1.3720000000000001</v>
      </c>
      <c r="BO505" s="64">
        <f>IFERROR(1/J505*(X505/H505),"0")</f>
        <v>3.5612535612535618E-3</v>
      </c>
      <c r="BP505" s="64">
        <f>IFERROR(1/J505*(Y505/H505),"0")</f>
        <v>4.2735042735042739E-3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0.83333333333333337</v>
      </c>
      <c r="Y508" s="743">
        <f>IFERROR(Y505/H505,"0")+IFERROR(Y506/H506,"0")+IFERROR(Y507/H507,"0")</f>
        <v>1</v>
      </c>
      <c r="Z508" s="743">
        <f>IFERROR(IF(Z505="",0,Z505),"0")+IFERROR(IF(Z506="",0,Z506),"0")+IFERROR(IF(Z507="",0,Z507),"0")</f>
        <v>5.0200000000000002E-3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1</v>
      </c>
      <c r="Y509" s="743">
        <f>IFERROR(SUM(Y505:Y507),"0")</f>
        <v>1.2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176</v>
      </c>
      <c r="Y525" s="742">
        <f t="shared" si="93"/>
        <v>179.52</v>
      </c>
      <c r="Z525" s="36">
        <f t="shared" si="94"/>
        <v>0.40664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188</v>
      </c>
      <c r="BN525" s="64">
        <f t="shared" si="96"/>
        <v>191.76</v>
      </c>
      <c r="BO525" s="64">
        <f t="shared" si="97"/>
        <v>0.32051282051282048</v>
      </c>
      <c r="BP525" s="64">
        <f t="shared" si="98"/>
        <v>0.32692307692307693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33.333333333333329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34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0.40664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176</v>
      </c>
      <c r="Y539" s="743">
        <f>IFERROR(SUM(Y522:Y537),"0")</f>
        <v>179.52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250</v>
      </c>
      <c r="Y541" s="742">
        <f>IFERROR(IF(X541="",0,CEILING((X541/$H541),1)*$H541),"")</f>
        <v>253.44</v>
      </c>
      <c r="Z541" s="36">
        <f>IFERROR(IF(Y541=0,"",ROUNDUP(Y541/H541,0)*0.01196),"")</f>
        <v>0.57408000000000003</v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267.04545454545456</v>
      </c>
      <c r="BN541" s="64">
        <f>IFERROR(Y541*I541/H541,"0")</f>
        <v>270.71999999999997</v>
      </c>
      <c r="BO541" s="64">
        <f>IFERROR(1/J541*(X541/H541),"0")</f>
        <v>0.45527389277389274</v>
      </c>
      <c r="BP541" s="64">
        <f>IFERROR(1/J541*(Y541/H541),"0")</f>
        <v>0.46153846153846156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47.348484848484844</v>
      </c>
      <c r="Y545" s="743">
        <f>IFERROR(Y541/H541,"0")+IFERROR(Y542/H542,"0")+IFERROR(Y543/H543,"0")+IFERROR(Y544/H544,"0")</f>
        <v>48</v>
      </c>
      <c r="Z545" s="743">
        <f>IFERROR(IF(Z541="",0,Z541),"0")+IFERROR(IF(Z542="",0,Z542),"0")+IFERROR(IF(Z543="",0,Z543),"0")+IFERROR(IF(Z544="",0,Z544),"0")</f>
        <v>0.57408000000000003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250</v>
      </c>
      <c r="Y546" s="743">
        <f>IFERROR(SUM(Y541:Y544),"0")</f>
        <v>253.44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82</v>
      </c>
      <c r="Y549" s="742">
        <f t="shared" si="99"/>
        <v>84.48</v>
      </c>
      <c r="Z549" s="36">
        <f>IFERROR(IF(Y549=0,"",ROUNDUP(Y549/H549,0)*0.01196),"")</f>
        <v>0.19136</v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87.590909090909079</v>
      </c>
      <c r="BN549" s="64">
        <f t="shared" si="101"/>
        <v>90.24</v>
      </c>
      <c r="BO549" s="64">
        <f t="shared" si="102"/>
        <v>0.14932983682983683</v>
      </c>
      <c r="BP549" s="64">
        <f t="shared" si="103"/>
        <v>0.15384615384615385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31</v>
      </c>
      <c r="Y550" s="742">
        <f t="shared" si="99"/>
        <v>31.68</v>
      </c>
      <c r="Z550" s="36">
        <f>IFERROR(IF(Y550=0,"",ROUNDUP(Y550/H550,0)*0.01196),"")</f>
        <v>7.1760000000000004E-2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33.11363636363636</v>
      </c>
      <c r="BN550" s="64">
        <f t="shared" si="101"/>
        <v>33.839999999999996</v>
      </c>
      <c r="BO550" s="64">
        <f t="shared" si="102"/>
        <v>5.6453962703962704E-2</v>
      </c>
      <c r="BP550" s="64">
        <f t="shared" si="103"/>
        <v>5.7692307692307696E-2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21.401515151515149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22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0.26312000000000002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113</v>
      </c>
      <c r="Y561" s="743">
        <f>IFERROR(SUM(Y548:Y559),"0")</f>
        <v>116.16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106</v>
      </c>
      <c r="Y609" s="742">
        <f>IFERROR(IF(X609="",0,CEILING((X609/$H609),1)*$H609),"")</f>
        <v>109.2</v>
      </c>
      <c r="Z609" s="36">
        <f>IFERROR(IF(Y609=0,"",ROUNDUP(Y609/H609,0)*0.01898),"")</f>
        <v>0.26572000000000001</v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113.05307692307693</v>
      </c>
      <c r="BN609" s="64">
        <f>IFERROR(Y609*I609/H609,"0")</f>
        <v>116.46600000000002</v>
      </c>
      <c r="BO609" s="64">
        <f>IFERROR(1/J609*(X609/H609),"0")</f>
        <v>0.21233974358974358</v>
      </c>
      <c r="BP609" s="64">
        <f>IFERROR(1/J609*(Y609/H609),"0")</f>
        <v>0.21875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13.589743589743589</v>
      </c>
      <c r="Y614" s="743">
        <f>IFERROR(Y609/H609,"0")+IFERROR(Y610/H610,"0")+IFERROR(Y611/H611,"0")+IFERROR(Y612/H612,"0")+IFERROR(Y613/H613,"0")</f>
        <v>14</v>
      </c>
      <c r="Z614" s="743">
        <f>IFERROR(IF(Z609="",0,Z609),"0")+IFERROR(IF(Z610="",0,Z610),"0")+IFERROR(IF(Z611="",0,Z611),"0")+IFERROR(IF(Z612="",0,Z612),"0")+IFERROR(IF(Z613="",0,Z613),"0")</f>
        <v>0.26572000000000001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106</v>
      </c>
      <c r="Y615" s="743">
        <f>IFERROR(SUM(Y609:Y613),"0")</f>
        <v>109.2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4251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4335.49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4438.2814841465724</v>
      </c>
      <c r="Y643" s="743">
        <f>IFERROR(SUM(BN22:BN639),"0")</f>
        <v>4527.1490000000003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7</v>
      </c>
      <c r="Y644" s="38">
        <f>ROUNDUP(SUM(BP22:BP639),0)</f>
        <v>7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4613.2814841465724</v>
      </c>
      <c r="Y645" s="743">
        <f>GrossWeightTotalR+PalletQtyTotalR*25</f>
        <v>4702.1490000000003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498.10073542639458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511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7.5340000000000007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54.000000000000007</v>
      </c>
      <c r="E652" s="46">
        <f>IFERROR(Y92*1,"0")+IFERROR(Y93*1,"0")+IFERROR(Y94*1,"0")+IFERROR(Y98*1,"0")+IFERROR(Y99*1,"0")+IFERROR(Y100*1,"0")+IFERROR(Y101*1,"0")+IFERROR(Y102*1,"0")+IFERROR(Y103*1,"0")+IFERROR(Y104*1,"0")</f>
        <v>75.600000000000009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28.799999999999997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48.300000000000004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390.00000000000006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23.2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93.750000000000014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2736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225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1.32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1.2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549.12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109.2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