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5 ПОКОМ КИ филиалы\"/>
    </mc:Choice>
  </mc:AlternateContent>
  <xr:revisionPtr revIDLastSave="0" documentId="13_ncr:1_{5FB6C764-2689-49BB-A9B8-8205ABA146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6" i="1"/>
  <c r="L7" i="1" l="1"/>
  <c r="O7" i="1" s="1"/>
  <c r="L8" i="1"/>
  <c r="O8" i="1" s="1"/>
  <c r="L9" i="1"/>
  <c r="O9" i="1" s="1"/>
  <c r="S9" i="1" s="1"/>
  <c r="L10" i="1"/>
  <c r="O10" i="1" s="1"/>
  <c r="S10" i="1" s="1"/>
  <c r="L11" i="1"/>
  <c r="O11" i="1" s="1"/>
  <c r="S11" i="1" s="1"/>
  <c r="L12" i="1"/>
  <c r="O12" i="1" s="1"/>
  <c r="P12" i="1" s="1"/>
  <c r="L13" i="1"/>
  <c r="O13" i="1" s="1"/>
  <c r="P13" i="1" s="1"/>
  <c r="L14" i="1"/>
  <c r="O14" i="1" s="1"/>
  <c r="S14" i="1" s="1"/>
  <c r="L15" i="1"/>
  <c r="O15" i="1" s="1"/>
  <c r="L16" i="1"/>
  <c r="O16" i="1" s="1"/>
  <c r="L17" i="1"/>
  <c r="O17" i="1" s="1"/>
  <c r="P17" i="1" s="1"/>
  <c r="L18" i="1"/>
  <c r="O18" i="1" s="1"/>
  <c r="L19" i="1"/>
  <c r="O19" i="1" s="1"/>
  <c r="L20" i="1"/>
  <c r="O20" i="1" s="1"/>
  <c r="S20" i="1" s="1"/>
  <c r="L21" i="1"/>
  <c r="O21" i="1" s="1"/>
  <c r="P21" i="1" s="1"/>
  <c r="L22" i="1"/>
  <c r="O22" i="1" s="1"/>
  <c r="P22" i="1" s="1"/>
  <c r="L23" i="1"/>
  <c r="O23" i="1" s="1"/>
  <c r="P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S28" i="1" s="1"/>
  <c r="L29" i="1"/>
  <c r="O29" i="1" s="1"/>
  <c r="L30" i="1"/>
  <c r="O30" i="1" s="1"/>
  <c r="L31" i="1"/>
  <c r="O31" i="1" s="1"/>
  <c r="L32" i="1"/>
  <c r="O32" i="1" s="1"/>
  <c r="P32" i="1" s="1"/>
  <c r="L33" i="1"/>
  <c r="O33" i="1" s="1"/>
  <c r="L34" i="1"/>
  <c r="O34" i="1" s="1"/>
  <c r="P34" i="1" s="1"/>
  <c r="L35" i="1"/>
  <c r="O35" i="1" s="1"/>
  <c r="P35" i="1" s="1"/>
  <c r="L36" i="1"/>
  <c r="O36" i="1" s="1"/>
  <c r="S36" i="1" s="1"/>
  <c r="L37" i="1"/>
  <c r="O37" i="1" s="1"/>
  <c r="S37" i="1" s="1"/>
  <c r="L38" i="1"/>
  <c r="O38" i="1" s="1"/>
  <c r="L39" i="1"/>
  <c r="O39" i="1" s="1"/>
  <c r="P39" i="1" s="1"/>
  <c r="L40" i="1"/>
  <c r="O40" i="1" s="1"/>
  <c r="L41" i="1"/>
  <c r="O41" i="1" s="1"/>
  <c r="L42" i="1"/>
  <c r="O42" i="1" s="1"/>
  <c r="L43" i="1"/>
  <c r="O43" i="1" s="1"/>
  <c r="P43" i="1" s="1"/>
  <c r="L44" i="1"/>
  <c r="O44" i="1" s="1"/>
  <c r="L45" i="1"/>
  <c r="O45" i="1" s="1"/>
  <c r="P45" i="1" s="1"/>
  <c r="L46" i="1"/>
  <c r="O46" i="1" s="1"/>
  <c r="L47" i="1"/>
  <c r="O47" i="1" s="1"/>
  <c r="L48" i="1"/>
  <c r="O48" i="1" s="1"/>
  <c r="P48" i="1" s="1"/>
  <c r="L49" i="1"/>
  <c r="O49" i="1" s="1"/>
  <c r="L50" i="1"/>
  <c r="O50" i="1" s="1"/>
  <c r="L51" i="1"/>
  <c r="O51" i="1" s="1"/>
  <c r="P51" i="1" s="1"/>
  <c r="L52" i="1"/>
  <c r="O52" i="1" s="1"/>
  <c r="S52" i="1" s="1"/>
  <c r="L53" i="1"/>
  <c r="O53" i="1" s="1"/>
  <c r="P53" i="1" s="1"/>
  <c r="L54" i="1"/>
  <c r="O54" i="1" s="1"/>
  <c r="L55" i="1"/>
  <c r="O55" i="1" s="1"/>
  <c r="S55" i="1" s="1"/>
  <c r="L56" i="1"/>
  <c r="O56" i="1" s="1"/>
  <c r="L57" i="1"/>
  <c r="O57" i="1" s="1"/>
  <c r="L58" i="1"/>
  <c r="O58" i="1" s="1"/>
  <c r="L59" i="1"/>
  <c r="O59" i="1" s="1"/>
  <c r="L60" i="1"/>
  <c r="O60" i="1" s="1"/>
  <c r="S60" i="1" s="1"/>
  <c r="L61" i="1"/>
  <c r="O61" i="1" s="1"/>
  <c r="L62" i="1"/>
  <c r="O62" i="1" s="1"/>
  <c r="S62" i="1" s="1"/>
  <c r="L63" i="1"/>
  <c r="O63" i="1" s="1"/>
  <c r="S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P73" i="1" s="1"/>
  <c r="L74" i="1"/>
  <c r="O74" i="1" s="1"/>
  <c r="S74" i="1" s="1"/>
  <c r="L75" i="1"/>
  <c r="O75" i="1" s="1"/>
  <c r="P75" i="1" s="1"/>
  <c r="L76" i="1"/>
  <c r="O76" i="1" s="1"/>
  <c r="L77" i="1"/>
  <c r="O77" i="1" s="1"/>
  <c r="P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L82" i="1"/>
  <c r="O82" i="1" s="1"/>
  <c r="L83" i="1"/>
  <c r="O83" i="1" s="1"/>
  <c r="L84" i="1"/>
  <c r="O84" i="1" s="1"/>
  <c r="S84" i="1" s="1"/>
  <c r="L85" i="1"/>
  <c r="O85" i="1" s="1"/>
  <c r="L86" i="1"/>
  <c r="O86" i="1" s="1"/>
  <c r="P86" i="1" s="1"/>
  <c r="L87" i="1"/>
  <c r="O87" i="1" s="1"/>
  <c r="L88" i="1"/>
  <c r="O88" i="1" s="1"/>
  <c r="P88" i="1" s="1"/>
  <c r="L89" i="1"/>
  <c r="O89" i="1" s="1"/>
  <c r="L90" i="1"/>
  <c r="O90" i="1" s="1"/>
  <c r="L91" i="1"/>
  <c r="O91" i="1" s="1"/>
  <c r="L92" i="1"/>
  <c r="O92" i="1" s="1"/>
  <c r="L93" i="1"/>
  <c r="O93" i="1" s="1"/>
  <c r="L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33" i="1" l="1"/>
  <c r="P19" i="1"/>
  <c r="P7" i="1"/>
  <c r="P68" i="1"/>
  <c r="P24" i="1"/>
  <c r="P89" i="1"/>
  <c r="P87" i="1"/>
  <c r="P85" i="1"/>
  <c r="P59" i="1"/>
  <c r="P47" i="1"/>
  <c r="S43" i="1"/>
  <c r="S39" i="1"/>
  <c r="S33" i="1"/>
  <c r="S29" i="1"/>
  <c r="P27" i="1"/>
  <c r="P25" i="1"/>
  <c r="S19" i="1"/>
  <c r="S17" i="1"/>
  <c r="S15" i="1"/>
  <c r="S7" i="1"/>
  <c r="S78" i="1"/>
  <c r="P30" i="1"/>
  <c r="P38" i="1"/>
  <c r="P40" i="1"/>
  <c r="P42" i="1"/>
  <c r="P44" i="1"/>
  <c r="P56" i="1"/>
  <c r="P58" i="1"/>
  <c r="S92" i="1"/>
  <c r="S90" i="1"/>
  <c r="S88" i="1"/>
  <c r="S86" i="1"/>
  <c r="S72" i="1"/>
  <c r="S70" i="1"/>
  <c r="S68" i="1"/>
  <c r="S54" i="1"/>
  <c r="S26" i="1"/>
  <c r="S22" i="1"/>
  <c r="S12" i="1"/>
  <c r="T85" i="1"/>
  <c r="T69" i="1"/>
  <c r="T53" i="1"/>
  <c r="T37" i="1"/>
  <c r="T21" i="1"/>
  <c r="K5" i="1"/>
  <c r="L5" i="1"/>
  <c r="T93" i="1"/>
  <c r="T77" i="1"/>
  <c r="T61" i="1"/>
  <c r="T45" i="1"/>
  <c r="T29" i="1"/>
  <c r="T13" i="1"/>
  <c r="T89" i="1"/>
  <c r="T81" i="1"/>
  <c r="T73" i="1"/>
  <c r="T65" i="1"/>
  <c r="T57" i="1"/>
  <c r="T49" i="1"/>
  <c r="T41" i="1"/>
  <c r="T33" i="1"/>
  <c r="T25" i="1"/>
  <c r="T17" i="1"/>
  <c r="T9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6" i="1"/>
  <c r="S24" i="1" l="1"/>
  <c r="P6" i="1"/>
  <c r="AF5" i="1" s="1"/>
  <c r="S32" i="1"/>
  <c r="S50" i="1"/>
  <c r="S8" i="1"/>
  <c r="S42" i="1"/>
  <c r="S18" i="1"/>
  <c r="S38" i="1"/>
  <c r="S46" i="1"/>
  <c r="S58" i="1"/>
  <c r="S82" i="1"/>
  <c r="S13" i="1"/>
  <c r="S16" i="1"/>
  <c r="S30" i="1"/>
  <c r="S34" i="1"/>
  <c r="S40" i="1"/>
  <c r="S44" i="1"/>
  <c r="S48" i="1"/>
  <c r="S56" i="1"/>
  <c r="S76" i="1"/>
  <c r="S80" i="1"/>
  <c r="S21" i="1"/>
  <c r="S23" i="1"/>
  <c r="S25" i="1"/>
  <c r="S27" i="1"/>
  <c r="S31" i="1"/>
  <c r="S35" i="1"/>
  <c r="S41" i="1"/>
  <c r="S45" i="1"/>
  <c r="S47" i="1"/>
  <c r="S49" i="1"/>
  <c r="S51" i="1"/>
  <c r="S53" i="1"/>
  <c r="S57" i="1"/>
  <c r="S59" i="1"/>
  <c r="S61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O5" i="1"/>
  <c r="T6" i="1"/>
  <c r="S6" i="1"/>
  <c r="P5" i="1" l="1"/>
</calcChain>
</file>

<file path=xl/sharedStrings.xml><?xml version="1.0" encoding="utf-8"?>
<sst xmlns="http://schemas.openxmlformats.org/spreadsheetml/2006/main" count="348" uniqueCount="139">
  <si>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</si>
  <si>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</si>
  <si>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</si>
  <si>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</si>
  <si>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</si>
  <si>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</si>
  <si>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</si>
  <si>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</si>
  <si>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</si>
  <si>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</si>
  <si>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</si>
  <si>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</si>
  <si>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</si>
  <si>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</si>
  <si>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</si>
  <si>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</si>
  <si>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</si>
  <si>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</si>
  <si>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</si>
  <si>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</si>
  <si>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</si>
  <si>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</si>
  <si>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</si>
  <si>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</si>
  <si>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</si>
  <si>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</si>
  <si>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</si>
  <si>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</si>
  <si>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</si>
  <si>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</si>
  <si>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</si>
  <si>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</si>
  <si>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</si>
  <si>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</si>
  <si>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</si>
  <si>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</si>
  <si>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</si>
  <si>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</si>
  <si>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</si>
  <si>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</si>
  <si>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</si>
  <si>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</si>
  <si>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</si>
  <si>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</si>
  <si>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</si>
  <si>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</si>
  <si>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</si>
  <si>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</si>
  <si>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</si>
  <si>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</si>
  <si>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</si>
  <si>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</si>
  <si>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</si>
  <si>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</si>
  <si>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</si>
  <si>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</si>
  <si>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</si>
  <si>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</si>
  <si>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</si>
  <si>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</si>
  <si>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</si>
  <si>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</si>
  <si>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</si>
  <si>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</si>
  <si>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</si>
  <si>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</si>
  <si>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</si>
  <si>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</si>
  <si>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</si>
  <si>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</si>
  <si>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</si>
  <si>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</si>
  <si>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</si>
  <si>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</si>
  <si>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</si>
  <si>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</si>
  <si>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</si>
  <si>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</si>
  <si>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</si>
  <si>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</si>
  <si>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</si>
  <si>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</si>
  <si>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</si>
  <si>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</si>
  <si>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</si>
  <si>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</si>
  <si>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</si>
  <si>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</si>
  <si>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</si>
  <si>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</si>
  <si>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</si>
  <si>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</si>
  <si>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</si>
  <si>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</si>
  <si>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</si>
  <si>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</si>
  <si>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</si>
  <si>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</si>
  <si>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</si>
  <si>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</si>
  <si>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</si>
  <si>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</si>
  <si>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</si>
  <si>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</si>
  <si>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</si>
  <si>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</si>
  <si>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</si>
  <si>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</si>
  <si>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</si>
  <si>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</si>
  <si>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</si>
  <si>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</si>
  <si>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</si>
  <si>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</si>
  <si>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</si>
  <si>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</si>
  <si>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</si>
  <si>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</si>
  <si>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</si>
  <si>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</si>
  <si>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</si>
  <si>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</si>
  <si>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</si>
  <si>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</si>
  <si>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</si>
  <si>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</si>
  <si>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</si>
  <si>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</si>
  <si>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</si>
  <si>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</si>
  <si>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</si>
  <si>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</si>
  <si>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</si>
  <si>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</si>
  <si>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</si>
  <si>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завод не отгружается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</si>
  <si>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16,01,25 в уценку 27шт.</t>
    </r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</si>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</sst>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4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11743.725999999995</v>
      </c>
      <c r="F5" s="4">
        <f>SUM(F6:F500)</f>
        <v>15325.037</v>
      </c>
      <c r="G5" s="7"/>
      <c r="H5" s="1"/>
      <c r="I5" s="1"/>
      <c r="J5" s="4">
        <f t="shared" ref="J5:Q5" si="0">SUM(J6:J500)</f>
        <v>26957.061999999994</v>
      </c>
      <c r="K5" s="4">
        <f t="shared" si="0"/>
        <v>-15213.335999999996</v>
      </c>
      <c r="L5" s="4">
        <f t="shared" si="0"/>
        <v>11509.614999999998</v>
      </c>
      <c r="M5" s="4">
        <f t="shared" si="0"/>
        <v>234.11099999999999</v>
      </c>
      <c r="N5" s="4">
        <f t="shared" si="0"/>
        <v>4677.3666000000012</v>
      </c>
      <c r="O5" s="4">
        <f t="shared" si="0"/>
        <v>2301.9230000000007</v>
      </c>
      <c r="P5" s="4">
        <f t="shared" si="0"/>
        <v>6808.6495000000004</v>
      </c>
      <c r="Q5" s="4">
        <f t="shared" si="0"/>
        <v>0</v>
      </c>
      <c r="R5" s="1"/>
      <c r="S5" s="1"/>
      <c r="T5" s="1"/>
      <c r="U5" s="4">
        <f t="shared" ref="U5:AD5" si="1">SUM(U6:U500)</f>
        <v>2001.8931999999998</v>
      </c>
      <c r="V5" s="4">
        <f t="shared" si="1"/>
        <v>1644.7764</v>
      </c>
      <c r="W5" s="4">
        <f t="shared" si="1"/>
        <v>1941.4752000000005</v>
      </c>
      <c r="X5" s="4">
        <f t="shared" si="1"/>
        <v>2642.8766000000005</v>
      </c>
      <c r="Y5" s="4">
        <f t="shared" si="1"/>
        <v>2600.4340000000011</v>
      </c>
      <c r="Z5" s="4">
        <f t="shared" si="1"/>
        <v>2021.1283999999998</v>
      </c>
      <c r="AA5" s="4">
        <f t="shared" si="1"/>
        <v>1953.8506000000007</v>
      </c>
      <c r="AB5" s="4">
        <f t="shared" si="1"/>
        <v>1888.1955999999996</v>
      </c>
      <c r="AC5" s="4">
        <f t="shared" si="1"/>
        <v>1895.4265999999993</v>
      </c>
      <c r="AD5" s="4">
        <f t="shared" si="1"/>
        <v>2202.8660000000009</v>
      </c>
      <c r="AE5" s="1"/>
      <c r="AF5" s="4">
        <f>SUM(AF6:AF500)</f>
        <v>5349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2.819</v>
      </c>
      <c r="D6" s="1">
        <v>214.191</v>
      </c>
      <c r="E6" s="1">
        <v>73.126999999999995</v>
      </c>
      <c r="F6" s="1">
        <v>135.05500000000001</v>
      </c>
      <c r="G6" s="7">
        <v>1</v>
      </c>
      <c r="H6" s="1">
        <v>50</v>
      </c>
      <c r="I6" s="1" t="s">
        <v>36</v>
      </c>
      <c r="J6" s="1">
        <v>90.85</v>
      </c>
      <c r="K6" s="1">
        <f t="shared" ref="K6:K37" si="2">E6-J6</f>
        <v>-17.722999999999999</v>
      </c>
      <c r="L6" s="1">
        <f>E6-M6</f>
        <v>73.126999999999995</v>
      </c>
      <c r="M6" s="1"/>
      <c r="N6" s="1">
        <v>0</v>
      </c>
      <c r="O6" s="1">
        <f>L6/5</f>
        <v>14.625399999999999</v>
      </c>
      <c r="P6" s="5">
        <f>12*O6-N6-F6</f>
        <v>40.449799999999982</v>
      </c>
      <c r="Q6" s="5"/>
      <c r="R6" s="1"/>
      <c r="S6" s="1">
        <f>(F6+N6+P6)/O6</f>
        <v>12</v>
      </c>
      <c r="T6" s="1">
        <f>(F6+N6)/O6</f>
        <v>9.2342773530980367</v>
      </c>
      <c r="U6" s="1">
        <v>7.3644000000000007</v>
      </c>
      <c r="V6" s="1">
        <v>11.8916</v>
      </c>
      <c r="W6" s="1">
        <v>17.79</v>
      </c>
      <c r="X6" s="1">
        <v>18.25</v>
      </c>
      <c r="Y6" s="1">
        <v>14.936400000000001</v>
      </c>
      <c r="Z6" s="1">
        <v>11.916399999999999</v>
      </c>
      <c r="AA6" s="1">
        <v>12.7272</v>
      </c>
      <c r="AB6" s="1">
        <v>11.2788</v>
      </c>
      <c r="AC6" s="1">
        <v>12.715999999999999</v>
      </c>
      <c r="AD6" s="1">
        <v>12.481199999999999</v>
      </c>
      <c r="AE6" s="1"/>
      <c r="AF6" s="1">
        <f>ROUND(P6*G6,0)</f>
        <v>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249.916</v>
      </c>
      <c r="D7" s="1">
        <v>175.32400000000001</v>
      </c>
      <c r="E7" s="1">
        <v>136.96799999999999</v>
      </c>
      <c r="F7" s="1">
        <v>234.518</v>
      </c>
      <c r="G7" s="7">
        <v>1</v>
      </c>
      <c r="H7" s="1">
        <v>45</v>
      </c>
      <c r="I7" s="1" t="s">
        <v>36</v>
      </c>
      <c r="J7" s="1">
        <v>132.9</v>
      </c>
      <c r="K7" s="1">
        <f t="shared" si="2"/>
        <v>4.0679999999999836</v>
      </c>
      <c r="L7" s="1">
        <f t="shared" ref="L7:L70" si="3">E7-M7</f>
        <v>125.29199999999999</v>
      </c>
      <c r="M7" s="1">
        <v>11.676</v>
      </c>
      <c r="N7" s="1">
        <v>0</v>
      </c>
      <c r="O7" s="1">
        <f t="shared" ref="O7:O70" si="4">L7/5</f>
        <v>25.058399999999999</v>
      </c>
      <c r="P7" s="5">
        <f>12*O7-N7-F7</f>
        <v>66.182799999999958</v>
      </c>
      <c r="Q7" s="5"/>
      <c r="R7" s="1"/>
      <c r="S7" s="1">
        <f t="shared" ref="S7:S70" si="5">(F7+N7+P7)/O7</f>
        <v>11.999999999999998</v>
      </c>
      <c r="T7" s="1">
        <f t="shared" ref="T7:T70" si="6">(F7+N7)/O7</f>
        <v>9.3588577083931934</v>
      </c>
      <c r="U7" s="1">
        <v>25.56</v>
      </c>
      <c r="V7" s="1">
        <v>32.960999999999999</v>
      </c>
      <c r="W7" s="1">
        <v>38.809800000000003</v>
      </c>
      <c r="X7" s="1">
        <v>46.514399999999988</v>
      </c>
      <c r="Y7" s="1">
        <v>29.466799999999999</v>
      </c>
      <c r="Z7" s="1">
        <v>-1.0194000000000001</v>
      </c>
      <c r="AA7" s="1">
        <v>6.1696000000000009</v>
      </c>
      <c r="AB7" s="1">
        <v>51.486600000000003</v>
      </c>
      <c r="AC7" s="1">
        <v>23.728200000000001</v>
      </c>
      <c r="AD7" s="1">
        <v>10.995200000000001</v>
      </c>
      <c r="AE7" s="1"/>
      <c r="AF7" s="1">
        <f t="shared" ref="AF7:AF70" si="7">ROUND(P7*G7,0)</f>
        <v>66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258.291</v>
      </c>
      <c r="D8" s="1">
        <v>658.39700000000005</v>
      </c>
      <c r="E8" s="1">
        <v>226.50399999999999</v>
      </c>
      <c r="F8" s="1">
        <v>624.32000000000005</v>
      </c>
      <c r="G8" s="7">
        <v>1</v>
      </c>
      <c r="H8" s="1">
        <v>45</v>
      </c>
      <c r="I8" s="1" t="s">
        <v>36</v>
      </c>
      <c r="J8" s="1">
        <v>199.2</v>
      </c>
      <c r="K8" s="1">
        <f t="shared" si="2"/>
        <v>27.304000000000002</v>
      </c>
      <c r="L8" s="1">
        <f t="shared" si="3"/>
        <v>226.50399999999999</v>
      </c>
      <c r="M8" s="1"/>
      <c r="N8" s="1">
        <v>0</v>
      </c>
      <c r="O8" s="1">
        <f t="shared" si="4"/>
        <v>45.300799999999995</v>
      </c>
      <c r="P8" s="5"/>
      <c r="Q8" s="5"/>
      <c r="R8" s="1"/>
      <c r="S8" s="1">
        <f t="shared" si="5"/>
        <v>13.78165507010914</v>
      </c>
      <c r="T8" s="1">
        <f t="shared" si="6"/>
        <v>13.78165507010914</v>
      </c>
      <c r="U8" s="1">
        <v>49.038400000000003</v>
      </c>
      <c r="V8" s="1">
        <v>75.901800000000009</v>
      </c>
      <c r="W8" s="1">
        <v>66.497600000000006</v>
      </c>
      <c r="X8" s="1">
        <v>18.102</v>
      </c>
      <c r="Y8" s="1">
        <v>34.094000000000001</v>
      </c>
      <c r="Z8" s="1">
        <v>62.645400000000002</v>
      </c>
      <c r="AA8" s="1">
        <v>43.206200000000003</v>
      </c>
      <c r="AB8" s="1">
        <v>20.209199999999999</v>
      </c>
      <c r="AC8" s="1">
        <v>17.945599999999999</v>
      </c>
      <c r="AD8" s="1">
        <v>44.183800000000012</v>
      </c>
      <c r="AE8" s="1"/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39</v>
      </c>
      <c r="B9" s="10" t="s">
        <v>40</v>
      </c>
      <c r="C9" s="10"/>
      <c r="D9" s="10"/>
      <c r="E9" s="10"/>
      <c r="F9" s="10"/>
      <c r="G9" s="11">
        <v>0</v>
      </c>
      <c r="H9" s="10">
        <v>45</v>
      </c>
      <c r="I9" s="10" t="s">
        <v>36</v>
      </c>
      <c r="J9" s="10"/>
      <c r="K9" s="10">
        <f t="shared" si="2"/>
        <v>0</v>
      </c>
      <c r="L9" s="10">
        <f t="shared" si="3"/>
        <v>0</v>
      </c>
      <c r="M9" s="10"/>
      <c r="N9" s="10">
        <v>0</v>
      </c>
      <c r="O9" s="10">
        <f t="shared" si="4"/>
        <v>0</v>
      </c>
      <c r="P9" s="12"/>
      <c r="Q9" s="12"/>
      <c r="R9" s="10"/>
      <c r="S9" s="10" t="e">
        <f t="shared" si="5"/>
        <v>#DIV/0!</v>
      </c>
      <c r="T9" s="10" t="e">
        <f t="shared" si="6"/>
        <v>#DIV/0!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 t="s">
        <v>41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42</v>
      </c>
      <c r="B10" s="10" t="s">
        <v>40</v>
      </c>
      <c r="C10" s="10"/>
      <c r="D10" s="10"/>
      <c r="E10" s="10"/>
      <c r="F10" s="10"/>
      <c r="G10" s="11">
        <v>0</v>
      </c>
      <c r="H10" s="10">
        <v>45</v>
      </c>
      <c r="I10" s="10" t="s">
        <v>36</v>
      </c>
      <c r="J10" s="10"/>
      <c r="K10" s="10">
        <f t="shared" si="2"/>
        <v>0</v>
      </c>
      <c r="L10" s="10">
        <f t="shared" si="3"/>
        <v>0</v>
      </c>
      <c r="M10" s="10"/>
      <c r="N10" s="10">
        <v>0</v>
      </c>
      <c r="O10" s="10">
        <f t="shared" si="4"/>
        <v>0</v>
      </c>
      <c r="P10" s="12"/>
      <c r="Q10" s="12"/>
      <c r="R10" s="10"/>
      <c r="S10" s="10" t="e">
        <f t="shared" si="5"/>
        <v>#DIV/0!</v>
      </c>
      <c r="T10" s="10" t="e">
        <f t="shared" si="6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 t="s">
        <v>41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43</v>
      </c>
      <c r="B11" s="10" t="s">
        <v>40</v>
      </c>
      <c r="C11" s="10"/>
      <c r="D11" s="10"/>
      <c r="E11" s="10"/>
      <c r="F11" s="10"/>
      <c r="G11" s="11">
        <v>0</v>
      </c>
      <c r="H11" s="10">
        <v>180</v>
      </c>
      <c r="I11" s="10" t="s">
        <v>36</v>
      </c>
      <c r="J11" s="10"/>
      <c r="K11" s="10">
        <f t="shared" si="2"/>
        <v>0</v>
      </c>
      <c r="L11" s="10">
        <f t="shared" si="3"/>
        <v>0</v>
      </c>
      <c r="M11" s="10"/>
      <c r="N11" s="10">
        <v>0</v>
      </c>
      <c r="O11" s="10">
        <f t="shared" si="4"/>
        <v>0</v>
      </c>
      <c r="P11" s="12"/>
      <c r="Q11" s="12"/>
      <c r="R11" s="10"/>
      <c r="S11" s="10" t="e">
        <f t="shared" si="5"/>
        <v>#DIV/0!</v>
      </c>
      <c r="T11" s="10" t="e">
        <f t="shared" si="6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 t="s">
        <v>41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40</v>
      </c>
      <c r="C12" s="1">
        <v>39</v>
      </c>
      <c r="D12" s="1"/>
      <c r="E12" s="1">
        <v>15</v>
      </c>
      <c r="F12" s="1">
        <v>18</v>
      </c>
      <c r="G12" s="7">
        <v>0.3</v>
      </c>
      <c r="H12" s="1">
        <v>40</v>
      </c>
      <c r="I12" s="1" t="s">
        <v>36</v>
      </c>
      <c r="J12" s="1">
        <v>20</v>
      </c>
      <c r="K12" s="1">
        <f t="shared" si="2"/>
        <v>-5</v>
      </c>
      <c r="L12" s="1">
        <f t="shared" si="3"/>
        <v>15</v>
      </c>
      <c r="M12" s="1"/>
      <c r="N12" s="1">
        <v>0</v>
      </c>
      <c r="O12" s="1">
        <f t="shared" si="4"/>
        <v>3</v>
      </c>
      <c r="P12" s="5">
        <f t="shared" ref="P12" si="8">11*O12-N12-F12</f>
        <v>15</v>
      </c>
      <c r="Q12" s="5"/>
      <c r="R12" s="1"/>
      <c r="S12" s="1">
        <f t="shared" si="5"/>
        <v>11</v>
      </c>
      <c r="T12" s="1">
        <f t="shared" si="6"/>
        <v>6</v>
      </c>
      <c r="U12" s="1">
        <v>1.8</v>
      </c>
      <c r="V12" s="1">
        <v>2</v>
      </c>
      <c r="W12" s="1">
        <v>3</v>
      </c>
      <c r="X12" s="1">
        <v>3.8</v>
      </c>
      <c r="Y12" s="1">
        <v>3.2</v>
      </c>
      <c r="Z12" s="1">
        <v>-0.2</v>
      </c>
      <c r="AA12" s="1">
        <v>-0.2</v>
      </c>
      <c r="AB12" s="1">
        <v>2.6</v>
      </c>
      <c r="AC12" s="1">
        <v>3</v>
      </c>
      <c r="AD12" s="1">
        <v>1.6</v>
      </c>
      <c r="AE12" s="23" t="s">
        <v>45</v>
      </c>
      <c r="AF12" s="1">
        <f t="shared" si="7"/>
        <v>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40</v>
      </c>
      <c r="C13" s="1">
        <v>46</v>
      </c>
      <c r="D13" s="1"/>
      <c r="E13" s="1">
        <v>29</v>
      </c>
      <c r="F13" s="1">
        <v>16</v>
      </c>
      <c r="G13" s="7">
        <v>0.17</v>
      </c>
      <c r="H13" s="1">
        <v>180</v>
      </c>
      <c r="I13" s="1" t="s">
        <v>36</v>
      </c>
      <c r="J13" s="1">
        <v>29</v>
      </c>
      <c r="K13" s="1">
        <f t="shared" si="2"/>
        <v>0</v>
      </c>
      <c r="L13" s="1">
        <f t="shared" si="3"/>
        <v>29</v>
      </c>
      <c r="M13" s="1"/>
      <c r="N13" s="1">
        <v>11</v>
      </c>
      <c r="O13" s="1">
        <f t="shared" si="4"/>
        <v>5.8</v>
      </c>
      <c r="P13" s="5">
        <f>12*O13-N13-F13</f>
        <v>42.599999999999994</v>
      </c>
      <c r="Q13" s="5"/>
      <c r="R13" s="1"/>
      <c r="S13" s="1">
        <f t="shared" si="5"/>
        <v>12</v>
      </c>
      <c r="T13" s="1">
        <f t="shared" si="6"/>
        <v>4.6551724137931032</v>
      </c>
      <c r="U13" s="1">
        <v>3.8</v>
      </c>
      <c r="V13" s="1">
        <v>2.4</v>
      </c>
      <c r="W13" s="1">
        <v>3.4</v>
      </c>
      <c r="X13" s="1">
        <v>2.8</v>
      </c>
      <c r="Y13" s="1">
        <v>1.4</v>
      </c>
      <c r="Z13" s="1">
        <v>5.2</v>
      </c>
      <c r="AA13" s="1">
        <v>6</v>
      </c>
      <c r="AB13" s="1">
        <v>5</v>
      </c>
      <c r="AC13" s="1">
        <v>4.8</v>
      </c>
      <c r="AD13" s="1">
        <v>4.2</v>
      </c>
      <c r="AE13" s="1"/>
      <c r="AF13" s="1">
        <f t="shared" si="7"/>
        <v>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47</v>
      </c>
      <c r="B14" s="10" t="s">
        <v>40</v>
      </c>
      <c r="C14" s="10"/>
      <c r="D14" s="10"/>
      <c r="E14" s="10"/>
      <c r="F14" s="10"/>
      <c r="G14" s="11">
        <v>0</v>
      </c>
      <c r="H14" s="10">
        <v>50</v>
      </c>
      <c r="I14" s="10" t="s">
        <v>36</v>
      </c>
      <c r="J14" s="10"/>
      <c r="K14" s="10">
        <f t="shared" si="2"/>
        <v>0</v>
      </c>
      <c r="L14" s="10">
        <f t="shared" si="3"/>
        <v>0</v>
      </c>
      <c r="M14" s="10"/>
      <c r="N14" s="10">
        <v>0</v>
      </c>
      <c r="O14" s="10">
        <f t="shared" si="4"/>
        <v>0</v>
      </c>
      <c r="P14" s="12"/>
      <c r="Q14" s="12"/>
      <c r="R14" s="10"/>
      <c r="S14" s="10" t="e">
        <f t="shared" si="5"/>
        <v>#DIV/0!</v>
      </c>
      <c r="T14" s="10" t="e">
        <f t="shared" si="6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 t="s">
        <v>41</v>
      </c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40</v>
      </c>
      <c r="C15" s="1"/>
      <c r="D15" s="1">
        <v>199</v>
      </c>
      <c r="E15" s="1">
        <v>57</v>
      </c>
      <c r="F15" s="1">
        <v>139</v>
      </c>
      <c r="G15" s="7">
        <v>0.35</v>
      </c>
      <c r="H15" s="1">
        <v>50</v>
      </c>
      <c r="I15" s="1" t="s">
        <v>36</v>
      </c>
      <c r="J15" s="1">
        <v>61</v>
      </c>
      <c r="K15" s="1">
        <f t="shared" si="2"/>
        <v>-4</v>
      </c>
      <c r="L15" s="1">
        <f t="shared" si="3"/>
        <v>57</v>
      </c>
      <c r="M15" s="1"/>
      <c r="N15" s="1">
        <v>0</v>
      </c>
      <c r="O15" s="1">
        <f t="shared" si="4"/>
        <v>11.4</v>
      </c>
      <c r="P15" s="5"/>
      <c r="Q15" s="5"/>
      <c r="R15" s="1"/>
      <c r="S15" s="1">
        <f t="shared" si="5"/>
        <v>12.192982456140351</v>
      </c>
      <c r="T15" s="1">
        <f t="shared" si="6"/>
        <v>12.192982456140351</v>
      </c>
      <c r="U15" s="1">
        <v>8.4</v>
      </c>
      <c r="V15" s="1">
        <v>6.4</v>
      </c>
      <c r="W15" s="1">
        <v>13</v>
      </c>
      <c r="X15" s="1">
        <v>23</v>
      </c>
      <c r="Y15" s="1">
        <v>18.8</v>
      </c>
      <c r="Z15" s="1">
        <v>3.8</v>
      </c>
      <c r="AA15" s="1">
        <v>2.2000000000000002</v>
      </c>
      <c r="AB15" s="1">
        <v>2</v>
      </c>
      <c r="AC15" s="1">
        <v>2.2000000000000002</v>
      </c>
      <c r="AD15" s="1">
        <v>16.2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49</v>
      </c>
      <c r="B16" s="16" t="s">
        <v>35</v>
      </c>
      <c r="C16" s="16">
        <v>56.804000000000002</v>
      </c>
      <c r="D16" s="16">
        <v>322.76</v>
      </c>
      <c r="E16" s="16">
        <v>155.88900000000001</v>
      </c>
      <c r="F16" s="16">
        <v>185.81</v>
      </c>
      <c r="G16" s="17">
        <v>1</v>
      </c>
      <c r="H16" s="16">
        <v>55</v>
      </c>
      <c r="I16" s="16" t="s">
        <v>36</v>
      </c>
      <c r="J16" s="16">
        <v>262.77999999999997</v>
      </c>
      <c r="K16" s="16">
        <f t="shared" si="2"/>
        <v>-106.89099999999996</v>
      </c>
      <c r="L16" s="16">
        <f t="shared" si="3"/>
        <v>155.88900000000001</v>
      </c>
      <c r="M16" s="16"/>
      <c r="N16" s="16">
        <v>250</v>
      </c>
      <c r="O16" s="16">
        <f t="shared" si="4"/>
        <v>31.177800000000001</v>
      </c>
      <c r="P16" s="18"/>
      <c r="Q16" s="18"/>
      <c r="R16" s="16"/>
      <c r="S16" s="16">
        <f t="shared" si="5"/>
        <v>13.978215268556472</v>
      </c>
      <c r="T16" s="16">
        <f t="shared" si="6"/>
        <v>13.978215268556472</v>
      </c>
      <c r="U16" s="16">
        <v>34.201000000000001</v>
      </c>
      <c r="V16" s="16">
        <v>31.10039999999999</v>
      </c>
      <c r="W16" s="16">
        <v>30.2056</v>
      </c>
      <c r="X16" s="16">
        <v>38.201599999999999</v>
      </c>
      <c r="Y16" s="16">
        <v>38.951799999999992</v>
      </c>
      <c r="Z16" s="16">
        <v>34.336799999999997</v>
      </c>
      <c r="AA16" s="16">
        <v>35.680999999999997</v>
      </c>
      <c r="AB16" s="16">
        <v>39.133400000000002</v>
      </c>
      <c r="AC16" s="16">
        <v>27.738800000000001</v>
      </c>
      <c r="AD16" s="16">
        <v>50.052</v>
      </c>
      <c r="AE16" s="16" t="s">
        <v>50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51</v>
      </c>
      <c r="B17" s="16" t="s">
        <v>35</v>
      </c>
      <c r="C17" s="16">
        <v>657.03</v>
      </c>
      <c r="D17" s="16">
        <v>1565.789</v>
      </c>
      <c r="E17" s="16">
        <v>1005.625</v>
      </c>
      <c r="F17" s="16">
        <v>1040.6769999999999</v>
      </c>
      <c r="G17" s="17">
        <v>1</v>
      </c>
      <c r="H17" s="16">
        <v>50</v>
      </c>
      <c r="I17" s="16" t="s">
        <v>36</v>
      </c>
      <c r="J17" s="16">
        <v>3528.3139999999999</v>
      </c>
      <c r="K17" s="16">
        <f t="shared" si="2"/>
        <v>-2522.6889999999999</v>
      </c>
      <c r="L17" s="16">
        <f t="shared" si="3"/>
        <v>1005.625</v>
      </c>
      <c r="M17" s="16"/>
      <c r="N17" s="16">
        <v>720.49620000000004</v>
      </c>
      <c r="O17" s="16">
        <f t="shared" si="4"/>
        <v>201.125</v>
      </c>
      <c r="P17" s="18">
        <f>13*O17-N17-F17</f>
        <v>853.45180000000005</v>
      </c>
      <c r="Q17" s="18"/>
      <c r="R17" s="16"/>
      <c r="S17" s="16">
        <f t="shared" si="5"/>
        <v>13</v>
      </c>
      <c r="T17" s="16">
        <f t="shared" si="6"/>
        <v>8.7566100683654433</v>
      </c>
      <c r="U17" s="16">
        <v>183.9572</v>
      </c>
      <c r="V17" s="16">
        <v>140.80719999999999</v>
      </c>
      <c r="W17" s="16">
        <v>168.38319999999999</v>
      </c>
      <c r="X17" s="16">
        <v>218.12880000000001</v>
      </c>
      <c r="Y17" s="16">
        <v>196.82599999999999</v>
      </c>
      <c r="Z17" s="16">
        <v>182.827</v>
      </c>
      <c r="AA17" s="16">
        <v>179.65960000000001</v>
      </c>
      <c r="AB17" s="16">
        <v>195.1148</v>
      </c>
      <c r="AC17" s="16">
        <v>186.6104</v>
      </c>
      <c r="AD17" s="16">
        <v>223.18379999999999</v>
      </c>
      <c r="AE17" s="16" t="s">
        <v>50</v>
      </c>
      <c r="AF17" s="1">
        <f t="shared" si="7"/>
        <v>853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35</v>
      </c>
      <c r="C18" s="1">
        <v>41.39</v>
      </c>
      <c r="D18" s="1">
        <v>338.01799999999997</v>
      </c>
      <c r="E18" s="1">
        <v>94.210999999999999</v>
      </c>
      <c r="F18" s="1">
        <v>252.8</v>
      </c>
      <c r="G18" s="7">
        <v>1</v>
      </c>
      <c r="H18" s="1">
        <v>60</v>
      </c>
      <c r="I18" s="1" t="s">
        <v>36</v>
      </c>
      <c r="J18" s="1">
        <v>87.65</v>
      </c>
      <c r="K18" s="1">
        <f t="shared" si="2"/>
        <v>6.5609999999999928</v>
      </c>
      <c r="L18" s="1">
        <f t="shared" si="3"/>
        <v>94.210999999999999</v>
      </c>
      <c r="M18" s="1"/>
      <c r="N18" s="1">
        <v>0</v>
      </c>
      <c r="O18" s="1">
        <f t="shared" si="4"/>
        <v>18.842199999999998</v>
      </c>
      <c r="P18" s="5"/>
      <c r="Q18" s="5"/>
      <c r="R18" s="1"/>
      <c r="S18" s="1">
        <f t="shared" si="5"/>
        <v>13.416692318306781</v>
      </c>
      <c r="T18" s="1">
        <f t="shared" si="6"/>
        <v>13.416692318306781</v>
      </c>
      <c r="U18" s="1">
        <v>21.614999999999998</v>
      </c>
      <c r="V18" s="1">
        <v>30.164400000000001</v>
      </c>
      <c r="W18" s="1">
        <v>25.436</v>
      </c>
      <c r="X18" s="1">
        <v>29.538399999999999</v>
      </c>
      <c r="Y18" s="1">
        <v>30.1004</v>
      </c>
      <c r="Z18" s="1">
        <v>27.754000000000001</v>
      </c>
      <c r="AA18" s="1">
        <v>27.9</v>
      </c>
      <c r="AB18" s="1">
        <v>20.976600000000001</v>
      </c>
      <c r="AC18" s="1">
        <v>17.860800000000001</v>
      </c>
      <c r="AD18" s="1">
        <v>22.9512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35</v>
      </c>
      <c r="C19" s="1">
        <v>211.26499999999999</v>
      </c>
      <c r="D19" s="1">
        <v>690.12699999999995</v>
      </c>
      <c r="E19" s="1">
        <v>413.13799999999998</v>
      </c>
      <c r="F19" s="1">
        <v>407.80099999999999</v>
      </c>
      <c r="G19" s="7">
        <v>1</v>
      </c>
      <c r="H19" s="1">
        <v>60</v>
      </c>
      <c r="I19" s="1" t="s">
        <v>36</v>
      </c>
      <c r="J19" s="1">
        <v>417</v>
      </c>
      <c r="K19" s="1">
        <f t="shared" si="2"/>
        <v>-3.8620000000000232</v>
      </c>
      <c r="L19" s="1">
        <f t="shared" si="3"/>
        <v>413.13799999999998</v>
      </c>
      <c r="M19" s="1"/>
      <c r="N19" s="1">
        <v>116.40300000000001</v>
      </c>
      <c r="O19" s="1">
        <f t="shared" si="4"/>
        <v>82.627600000000001</v>
      </c>
      <c r="P19" s="5">
        <f>12*O19-N19-F19</f>
        <v>467.3272</v>
      </c>
      <c r="Q19" s="5"/>
      <c r="R19" s="1"/>
      <c r="S19" s="1">
        <f t="shared" si="5"/>
        <v>11.999999999999998</v>
      </c>
      <c r="T19" s="1">
        <f t="shared" si="6"/>
        <v>6.3441755539311311</v>
      </c>
      <c r="U19" s="1">
        <v>67.679000000000002</v>
      </c>
      <c r="V19" s="1">
        <v>48.851199999999999</v>
      </c>
      <c r="W19" s="1">
        <v>59.599800000000002</v>
      </c>
      <c r="X19" s="1">
        <v>86.074600000000004</v>
      </c>
      <c r="Y19" s="1">
        <v>81.6768</v>
      </c>
      <c r="Z19" s="1">
        <v>51.743600000000001</v>
      </c>
      <c r="AA19" s="1">
        <v>47.175199999999997</v>
      </c>
      <c r="AB19" s="1">
        <v>68.147199999999998</v>
      </c>
      <c r="AC19" s="1">
        <v>84.056600000000003</v>
      </c>
      <c r="AD19" s="1">
        <v>56.563800000000001</v>
      </c>
      <c r="AE19" s="1"/>
      <c r="AF19" s="1">
        <f t="shared" si="7"/>
        <v>467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54</v>
      </c>
      <c r="B20" s="10" t="s">
        <v>35</v>
      </c>
      <c r="C20" s="10"/>
      <c r="D20" s="10"/>
      <c r="E20" s="10"/>
      <c r="F20" s="10"/>
      <c r="G20" s="11">
        <v>0</v>
      </c>
      <c r="H20" s="10">
        <v>60</v>
      </c>
      <c r="I20" s="10" t="s">
        <v>36</v>
      </c>
      <c r="J20" s="10"/>
      <c r="K20" s="10">
        <f t="shared" si="2"/>
        <v>0</v>
      </c>
      <c r="L20" s="10">
        <f t="shared" si="3"/>
        <v>0</v>
      </c>
      <c r="M20" s="10"/>
      <c r="N20" s="10">
        <v>0</v>
      </c>
      <c r="O20" s="10">
        <f t="shared" si="4"/>
        <v>0</v>
      </c>
      <c r="P20" s="12"/>
      <c r="Q20" s="12"/>
      <c r="R20" s="10"/>
      <c r="S20" s="10" t="e">
        <f t="shared" si="5"/>
        <v>#DIV/0!</v>
      </c>
      <c r="T20" s="10" t="e">
        <f t="shared" si="6"/>
        <v>#DIV/0!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 t="s">
        <v>41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55</v>
      </c>
      <c r="B21" s="16" t="s">
        <v>35</v>
      </c>
      <c r="C21" s="16">
        <v>211.15600000000001</v>
      </c>
      <c r="D21" s="16">
        <v>601.01</v>
      </c>
      <c r="E21" s="16">
        <v>325.697</v>
      </c>
      <c r="F21" s="16">
        <v>430.97300000000001</v>
      </c>
      <c r="G21" s="17">
        <v>1</v>
      </c>
      <c r="H21" s="16">
        <v>60</v>
      </c>
      <c r="I21" s="16" t="s">
        <v>36</v>
      </c>
      <c r="J21" s="16">
        <v>404.92</v>
      </c>
      <c r="K21" s="16">
        <f t="shared" si="2"/>
        <v>-79.223000000000013</v>
      </c>
      <c r="L21" s="16">
        <f t="shared" si="3"/>
        <v>315.10700000000003</v>
      </c>
      <c r="M21" s="16">
        <v>10.59</v>
      </c>
      <c r="N21" s="16">
        <v>176.208</v>
      </c>
      <c r="O21" s="16">
        <f t="shared" si="4"/>
        <v>63.021400000000007</v>
      </c>
      <c r="P21" s="18">
        <f>13*O21-N21-F21</f>
        <v>212.0972000000001</v>
      </c>
      <c r="Q21" s="18"/>
      <c r="R21" s="16"/>
      <c r="S21" s="16">
        <f t="shared" si="5"/>
        <v>13.000000000000002</v>
      </c>
      <c r="T21" s="16">
        <f t="shared" si="6"/>
        <v>9.6345209722411749</v>
      </c>
      <c r="U21" s="16">
        <v>65.772400000000005</v>
      </c>
      <c r="V21" s="16">
        <v>61.233199999999989</v>
      </c>
      <c r="W21" s="16">
        <v>72.930399999999992</v>
      </c>
      <c r="X21" s="16">
        <v>85.237600000000015</v>
      </c>
      <c r="Y21" s="16">
        <v>78.404800000000023</v>
      </c>
      <c r="Z21" s="16">
        <v>68.412600000000012</v>
      </c>
      <c r="AA21" s="16">
        <v>70.779399999999995</v>
      </c>
      <c r="AB21" s="16">
        <v>74.897000000000006</v>
      </c>
      <c r="AC21" s="16">
        <v>78.168199999999999</v>
      </c>
      <c r="AD21" s="16">
        <v>72.072000000000003</v>
      </c>
      <c r="AE21" s="16" t="s">
        <v>56</v>
      </c>
      <c r="AF21" s="1">
        <f t="shared" si="7"/>
        <v>212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57</v>
      </c>
      <c r="B22" s="19" t="s">
        <v>35</v>
      </c>
      <c r="C22" s="19"/>
      <c r="D22" s="19">
        <v>334.214</v>
      </c>
      <c r="E22" s="19">
        <v>144.65100000000001</v>
      </c>
      <c r="F22" s="19">
        <v>186.946</v>
      </c>
      <c r="G22" s="20">
        <v>1</v>
      </c>
      <c r="H22" s="19">
        <v>60</v>
      </c>
      <c r="I22" s="19" t="s">
        <v>36</v>
      </c>
      <c r="J22" s="19">
        <v>245.61</v>
      </c>
      <c r="K22" s="19">
        <f t="shared" si="2"/>
        <v>-100.959</v>
      </c>
      <c r="L22" s="19">
        <f t="shared" si="3"/>
        <v>139.36100000000002</v>
      </c>
      <c r="M22" s="19">
        <v>5.29</v>
      </c>
      <c r="N22" s="19">
        <v>0</v>
      </c>
      <c r="O22" s="19">
        <f t="shared" si="4"/>
        <v>27.872200000000003</v>
      </c>
      <c r="P22" s="21">
        <f>9*O22-N22-F22</f>
        <v>63.903800000000018</v>
      </c>
      <c r="Q22" s="21"/>
      <c r="R22" s="19"/>
      <c r="S22" s="19">
        <f t="shared" si="5"/>
        <v>9</v>
      </c>
      <c r="T22" s="19">
        <f t="shared" si="6"/>
        <v>6.7072566930489872</v>
      </c>
      <c r="U22" s="19">
        <v>22.607399999999998</v>
      </c>
      <c r="V22" s="19">
        <v>11.94939999999999</v>
      </c>
      <c r="W22" s="19">
        <v>17.575399999999998</v>
      </c>
      <c r="X22" s="19">
        <v>33.834200000000003</v>
      </c>
      <c r="Y22" s="19">
        <v>34.702199999999998</v>
      </c>
      <c r="Z22" s="19">
        <v>23.988399999999999</v>
      </c>
      <c r="AA22" s="19">
        <v>22.925999999999998</v>
      </c>
      <c r="AB22" s="19">
        <v>17.164400000000001</v>
      </c>
      <c r="AC22" s="19">
        <v>18.038799999999998</v>
      </c>
      <c r="AD22" s="19">
        <v>14.542199999999999</v>
      </c>
      <c r="AE22" s="19" t="s">
        <v>58</v>
      </c>
      <c r="AF22" s="1">
        <f t="shared" si="7"/>
        <v>64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59</v>
      </c>
      <c r="B23" s="19" t="s">
        <v>35</v>
      </c>
      <c r="C23" s="19">
        <v>36.277000000000001</v>
      </c>
      <c r="D23" s="19">
        <v>254.65199999999999</v>
      </c>
      <c r="E23" s="19">
        <v>132.31700000000001</v>
      </c>
      <c r="F23" s="19">
        <v>126.902</v>
      </c>
      <c r="G23" s="20">
        <v>1</v>
      </c>
      <c r="H23" s="19">
        <v>60</v>
      </c>
      <c r="I23" s="19" t="s">
        <v>36</v>
      </c>
      <c r="J23" s="19">
        <v>236.69300000000001</v>
      </c>
      <c r="K23" s="19">
        <f t="shared" si="2"/>
        <v>-104.376</v>
      </c>
      <c r="L23" s="19">
        <f t="shared" si="3"/>
        <v>132.31700000000001</v>
      </c>
      <c r="M23" s="19"/>
      <c r="N23" s="19">
        <v>81.760799999999904</v>
      </c>
      <c r="O23" s="19">
        <f t="shared" si="4"/>
        <v>26.4634</v>
      </c>
      <c r="P23" s="21">
        <f>9*O23-N23-F23</f>
        <v>29.507800000000103</v>
      </c>
      <c r="Q23" s="21"/>
      <c r="R23" s="19"/>
      <c r="S23" s="19">
        <f t="shared" si="5"/>
        <v>9</v>
      </c>
      <c r="T23" s="19">
        <f t="shared" si="6"/>
        <v>7.8849580930643794</v>
      </c>
      <c r="U23" s="19">
        <v>28.069800000000001</v>
      </c>
      <c r="V23" s="19">
        <v>23.127400000000002</v>
      </c>
      <c r="W23" s="19">
        <v>18.186800000000002</v>
      </c>
      <c r="X23" s="19">
        <v>19.6416</v>
      </c>
      <c r="Y23" s="19">
        <v>25.126999999999999</v>
      </c>
      <c r="Z23" s="19">
        <v>20.5886</v>
      </c>
      <c r="AA23" s="19">
        <v>17.241800000000001</v>
      </c>
      <c r="AB23" s="19">
        <v>12.7348</v>
      </c>
      <c r="AC23" s="19">
        <v>10.0702</v>
      </c>
      <c r="AD23" s="19">
        <v>10.204800000000001</v>
      </c>
      <c r="AE23" s="19" t="s">
        <v>58</v>
      </c>
      <c r="AF23" s="1">
        <f t="shared" si="7"/>
        <v>30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60</v>
      </c>
      <c r="B24" s="16" t="s">
        <v>35</v>
      </c>
      <c r="C24" s="16"/>
      <c r="D24" s="16">
        <v>163.57300000000001</v>
      </c>
      <c r="E24" s="16">
        <v>86.555000000000007</v>
      </c>
      <c r="F24" s="16">
        <v>74.384</v>
      </c>
      <c r="G24" s="17">
        <v>1</v>
      </c>
      <c r="H24" s="16">
        <v>60</v>
      </c>
      <c r="I24" s="16" t="s">
        <v>36</v>
      </c>
      <c r="J24" s="16">
        <v>189.49700000000001</v>
      </c>
      <c r="K24" s="16">
        <f t="shared" si="2"/>
        <v>-102.94200000000001</v>
      </c>
      <c r="L24" s="16">
        <f t="shared" si="3"/>
        <v>86.555000000000007</v>
      </c>
      <c r="M24" s="16"/>
      <c r="N24" s="16">
        <v>31.01779999999999</v>
      </c>
      <c r="O24" s="16">
        <f t="shared" si="4"/>
        <v>17.311</v>
      </c>
      <c r="P24" s="18">
        <f>13*O24-N24-F24</f>
        <v>119.64120000000001</v>
      </c>
      <c r="Q24" s="18"/>
      <c r="R24" s="16"/>
      <c r="S24" s="16">
        <f t="shared" si="5"/>
        <v>13</v>
      </c>
      <c r="T24" s="16">
        <f t="shared" si="6"/>
        <v>6.0887181560857258</v>
      </c>
      <c r="U24" s="16">
        <v>11.8728</v>
      </c>
      <c r="V24" s="16">
        <v>9.8065999999999978</v>
      </c>
      <c r="W24" s="16">
        <v>14.370799999999999</v>
      </c>
      <c r="X24" s="16">
        <v>32.507599999999996</v>
      </c>
      <c r="Y24" s="16">
        <v>34.099600000000002</v>
      </c>
      <c r="Z24" s="16">
        <v>23.8874</v>
      </c>
      <c r="AA24" s="16">
        <v>24.7</v>
      </c>
      <c r="AB24" s="16">
        <v>31.216000000000001</v>
      </c>
      <c r="AC24" s="16">
        <v>30.761800000000001</v>
      </c>
      <c r="AD24" s="16">
        <v>29.874400000000001</v>
      </c>
      <c r="AE24" s="16" t="s">
        <v>50</v>
      </c>
      <c r="AF24" s="1">
        <f t="shared" si="7"/>
        <v>120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35</v>
      </c>
      <c r="C25" s="1">
        <v>5.6849999999999996</v>
      </c>
      <c r="D25" s="1">
        <v>190.69300000000001</v>
      </c>
      <c r="E25" s="1">
        <v>70.721999999999994</v>
      </c>
      <c r="F25" s="1">
        <v>109.91800000000001</v>
      </c>
      <c r="G25" s="7">
        <v>1</v>
      </c>
      <c r="H25" s="1">
        <v>30</v>
      </c>
      <c r="I25" s="1" t="s">
        <v>36</v>
      </c>
      <c r="J25" s="1">
        <v>126.752</v>
      </c>
      <c r="K25" s="1">
        <f t="shared" si="2"/>
        <v>-56.03</v>
      </c>
      <c r="L25" s="1">
        <f t="shared" si="3"/>
        <v>70.721999999999994</v>
      </c>
      <c r="M25" s="1"/>
      <c r="N25" s="1">
        <v>0</v>
      </c>
      <c r="O25" s="1">
        <f t="shared" si="4"/>
        <v>14.144399999999999</v>
      </c>
      <c r="P25" s="5">
        <f t="shared" ref="P25:P27" si="9">11*O25-N25-F25</f>
        <v>45.670399999999972</v>
      </c>
      <c r="Q25" s="5"/>
      <c r="R25" s="1"/>
      <c r="S25" s="1">
        <f t="shared" si="5"/>
        <v>11</v>
      </c>
      <c r="T25" s="1">
        <f t="shared" si="6"/>
        <v>7.7711320381210944</v>
      </c>
      <c r="U25" s="1">
        <v>12.3612</v>
      </c>
      <c r="V25" s="1">
        <v>12.8482</v>
      </c>
      <c r="W25" s="1">
        <v>16.773199999999999</v>
      </c>
      <c r="X25" s="1">
        <v>17.7134</v>
      </c>
      <c r="Y25" s="1">
        <v>14.5662</v>
      </c>
      <c r="Z25" s="1">
        <v>13.803599999999999</v>
      </c>
      <c r="AA25" s="1">
        <v>10.8622</v>
      </c>
      <c r="AB25" s="1">
        <v>10.9688</v>
      </c>
      <c r="AC25" s="1">
        <v>16.476199999999999</v>
      </c>
      <c r="AD25" s="1">
        <v>16.6968</v>
      </c>
      <c r="AE25" s="1"/>
      <c r="AF25" s="1">
        <f t="shared" si="7"/>
        <v>46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35</v>
      </c>
      <c r="C26" s="1"/>
      <c r="D26" s="1">
        <v>371.34500000000003</v>
      </c>
      <c r="E26" s="1">
        <v>185.66399999999999</v>
      </c>
      <c r="F26" s="1">
        <v>170.17099999999999</v>
      </c>
      <c r="G26" s="7">
        <v>1</v>
      </c>
      <c r="H26" s="1">
        <v>30</v>
      </c>
      <c r="I26" s="1" t="s">
        <v>36</v>
      </c>
      <c r="J26" s="1">
        <v>513.20899999999995</v>
      </c>
      <c r="K26" s="1">
        <f t="shared" si="2"/>
        <v>-327.54499999999996</v>
      </c>
      <c r="L26" s="1">
        <f t="shared" si="3"/>
        <v>185.66399999999999</v>
      </c>
      <c r="M26" s="1"/>
      <c r="N26" s="1">
        <v>121.432</v>
      </c>
      <c r="O26" s="1">
        <f t="shared" si="4"/>
        <v>37.132799999999996</v>
      </c>
      <c r="P26" s="5">
        <f t="shared" si="9"/>
        <v>116.85779999999994</v>
      </c>
      <c r="Q26" s="5"/>
      <c r="R26" s="1"/>
      <c r="S26" s="1">
        <f t="shared" si="5"/>
        <v>11</v>
      </c>
      <c r="T26" s="1">
        <f t="shared" si="6"/>
        <v>7.8529763443640137</v>
      </c>
      <c r="U26" s="1">
        <v>31.882999999999999</v>
      </c>
      <c r="V26" s="1">
        <v>27.14879999999998</v>
      </c>
      <c r="W26" s="1">
        <v>32.911999999999999</v>
      </c>
      <c r="X26" s="1">
        <v>36.902200000000008</v>
      </c>
      <c r="Y26" s="1">
        <v>35.239799999999988</v>
      </c>
      <c r="Z26" s="1">
        <v>30.604399999999998</v>
      </c>
      <c r="AA26" s="1">
        <v>28.646799999999999</v>
      </c>
      <c r="AB26" s="1">
        <v>29.3246</v>
      </c>
      <c r="AC26" s="1">
        <v>27.265799999999999</v>
      </c>
      <c r="AD26" s="1">
        <v>27.501200000000001</v>
      </c>
      <c r="AE26" s="1"/>
      <c r="AF26" s="1">
        <f t="shared" si="7"/>
        <v>117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/>
      <c r="D27" s="1">
        <v>375.84300000000002</v>
      </c>
      <c r="E27" s="1">
        <v>147.727</v>
      </c>
      <c r="F27" s="1">
        <v>225.13300000000001</v>
      </c>
      <c r="G27" s="7">
        <v>1</v>
      </c>
      <c r="H27" s="1">
        <v>30</v>
      </c>
      <c r="I27" s="1" t="s">
        <v>36</v>
      </c>
      <c r="J27" s="1">
        <v>252.07900000000001</v>
      </c>
      <c r="K27" s="1">
        <f t="shared" si="2"/>
        <v>-104.352</v>
      </c>
      <c r="L27" s="1">
        <f t="shared" si="3"/>
        <v>147.727</v>
      </c>
      <c r="M27" s="1"/>
      <c r="N27" s="1">
        <v>0</v>
      </c>
      <c r="O27" s="1">
        <f t="shared" si="4"/>
        <v>29.545400000000001</v>
      </c>
      <c r="P27" s="5">
        <f t="shared" si="9"/>
        <v>99.866400000000027</v>
      </c>
      <c r="Q27" s="5"/>
      <c r="R27" s="1"/>
      <c r="S27" s="1">
        <f t="shared" si="5"/>
        <v>11.000000000000002</v>
      </c>
      <c r="T27" s="1">
        <f t="shared" si="6"/>
        <v>7.6199002213542553</v>
      </c>
      <c r="U27" s="1">
        <v>23.1264</v>
      </c>
      <c r="V27" s="1">
        <v>10.145200000000001</v>
      </c>
      <c r="W27" s="1">
        <v>18.1934</v>
      </c>
      <c r="X27" s="1">
        <v>37.4542</v>
      </c>
      <c r="Y27" s="1">
        <v>34.395000000000003</v>
      </c>
      <c r="Z27" s="1">
        <v>23.501999999999999</v>
      </c>
      <c r="AA27" s="1">
        <v>19.0398</v>
      </c>
      <c r="AB27" s="1">
        <v>23.2608</v>
      </c>
      <c r="AC27" s="1">
        <v>32.397399999999998</v>
      </c>
      <c r="AD27" s="1">
        <v>29.797799999999999</v>
      </c>
      <c r="AE27" s="1"/>
      <c r="AF27" s="1">
        <f t="shared" si="7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64</v>
      </c>
      <c r="B28" s="10" t="s">
        <v>35</v>
      </c>
      <c r="C28" s="10"/>
      <c r="D28" s="10"/>
      <c r="E28" s="10"/>
      <c r="F28" s="10"/>
      <c r="G28" s="11">
        <v>0</v>
      </c>
      <c r="H28" s="10">
        <v>45</v>
      </c>
      <c r="I28" s="10" t="s">
        <v>36</v>
      </c>
      <c r="J28" s="10"/>
      <c r="K28" s="10">
        <f t="shared" si="2"/>
        <v>0</v>
      </c>
      <c r="L28" s="10">
        <f t="shared" si="3"/>
        <v>0</v>
      </c>
      <c r="M28" s="10"/>
      <c r="N28" s="10">
        <v>0</v>
      </c>
      <c r="O28" s="10">
        <f t="shared" si="4"/>
        <v>0</v>
      </c>
      <c r="P28" s="12"/>
      <c r="Q28" s="12"/>
      <c r="R28" s="10"/>
      <c r="S28" s="10" t="e">
        <f t="shared" si="5"/>
        <v>#DIV/0!</v>
      </c>
      <c r="T28" s="10" t="e">
        <f t="shared" si="6"/>
        <v>#DIV/0!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 t="s">
        <v>41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35</v>
      </c>
      <c r="C29" s="1"/>
      <c r="D29" s="1">
        <v>307.81799999999998</v>
      </c>
      <c r="E29" s="1">
        <v>84.646000000000001</v>
      </c>
      <c r="F29" s="1">
        <v>221.66499999999999</v>
      </c>
      <c r="G29" s="7">
        <v>1</v>
      </c>
      <c r="H29" s="1">
        <v>40</v>
      </c>
      <c r="I29" s="1" t="s">
        <v>36</v>
      </c>
      <c r="J29" s="1">
        <v>304.92899999999997</v>
      </c>
      <c r="K29" s="1">
        <f t="shared" si="2"/>
        <v>-220.28299999999996</v>
      </c>
      <c r="L29" s="1">
        <f t="shared" si="3"/>
        <v>84.646000000000001</v>
      </c>
      <c r="M29" s="1"/>
      <c r="N29" s="1">
        <v>0</v>
      </c>
      <c r="O29" s="1">
        <f t="shared" si="4"/>
        <v>16.929200000000002</v>
      </c>
      <c r="P29" s="5"/>
      <c r="Q29" s="5"/>
      <c r="R29" s="1"/>
      <c r="S29" s="1">
        <f t="shared" si="5"/>
        <v>13.093648843418471</v>
      </c>
      <c r="T29" s="1">
        <f t="shared" si="6"/>
        <v>13.093648843418471</v>
      </c>
      <c r="U29" s="1">
        <v>15.1008</v>
      </c>
      <c r="V29" s="1">
        <v>25.8062</v>
      </c>
      <c r="W29" s="1">
        <v>29.0654</v>
      </c>
      <c r="X29" s="1">
        <v>25.315200000000001</v>
      </c>
      <c r="Y29" s="1">
        <v>23.240400000000001</v>
      </c>
      <c r="Z29" s="1">
        <v>22.373799999999999</v>
      </c>
      <c r="AA29" s="1">
        <v>24.413</v>
      </c>
      <c r="AB29" s="1">
        <v>23.984400000000001</v>
      </c>
      <c r="AC29" s="1">
        <v>20.767199999999999</v>
      </c>
      <c r="AD29" s="1">
        <v>20.7498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35</v>
      </c>
      <c r="C30" s="1">
        <v>0.80300000000000005</v>
      </c>
      <c r="D30" s="1">
        <v>117.35299999999999</v>
      </c>
      <c r="E30" s="1">
        <v>62.061</v>
      </c>
      <c r="F30" s="1">
        <v>53.192</v>
      </c>
      <c r="G30" s="7">
        <v>1</v>
      </c>
      <c r="H30" s="1">
        <v>30</v>
      </c>
      <c r="I30" s="1" t="s">
        <v>36</v>
      </c>
      <c r="J30" s="1">
        <v>62.3</v>
      </c>
      <c r="K30" s="1">
        <f t="shared" si="2"/>
        <v>-0.23899999999999721</v>
      </c>
      <c r="L30" s="1">
        <f t="shared" si="3"/>
        <v>62.061</v>
      </c>
      <c r="M30" s="1"/>
      <c r="N30" s="1">
        <v>54.226000000000013</v>
      </c>
      <c r="O30" s="1">
        <f t="shared" si="4"/>
        <v>12.4122</v>
      </c>
      <c r="P30" s="5">
        <f t="shared" ref="P30" si="10">11*O30-N30-F30</f>
        <v>29.116199999999985</v>
      </c>
      <c r="Q30" s="5"/>
      <c r="R30" s="1"/>
      <c r="S30" s="1">
        <f t="shared" si="5"/>
        <v>11</v>
      </c>
      <c r="T30" s="1">
        <f t="shared" si="6"/>
        <v>8.6542272925025383</v>
      </c>
      <c r="U30" s="1">
        <v>11.2986</v>
      </c>
      <c r="V30" s="1">
        <v>9.6617999999999995</v>
      </c>
      <c r="W30" s="1">
        <v>11.021000000000001</v>
      </c>
      <c r="X30" s="1">
        <v>11.3248</v>
      </c>
      <c r="Y30" s="1">
        <v>12.2684</v>
      </c>
      <c r="Z30" s="1">
        <v>7.7122000000000002</v>
      </c>
      <c r="AA30" s="1">
        <v>9.8713999999999995</v>
      </c>
      <c r="AB30" s="1">
        <v>8.8734000000000002</v>
      </c>
      <c r="AC30" s="1">
        <v>6.9748000000000001</v>
      </c>
      <c r="AD30" s="1">
        <v>6.8941999999999997</v>
      </c>
      <c r="AE30" s="1"/>
      <c r="AF30" s="1">
        <f t="shared" si="7"/>
        <v>29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35</v>
      </c>
      <c r="C31" s="1">
        <v>34.018999999999998</v>
      </c>
      <c r="D31" s="1">
        <v>294.33800000000002</v>
      </c>
      <c r="E31" s="1">
        <v>69.194999999999993</v>
      </c>
      <c r="F31" s="1">
        <v>218.75299999999999</v>
      </c>
      <c r="G31" s="7">
        <v>1</v>
      </c>
      <c r="H31" s="1">
        <v>50</v>
      </c>
      <c r="I31" s="1" t="s">
        <v>36</v>
      </c>
      <c r="J31" s="1">
        <v>79</v>
      </c>
      <c r="K31" s="1">
        <f t="shared" si="2"/>
        <v>-9.8050000000000068</v>
      </c>
      <c r="L31" s="1">
        <f t="shared" si="3"/>
        <v>69.194999999999993</v>
      </c>
      <c r="M31" s="1"/>
      <c r="N31" s="1">
        <v>0</v>
      </c>
      <c r="O31" s="1">
        <f t="shared" si="4"/>
        <v>13.838999999999999</v>
      </c>
      <c r="P31" s="5"/>
      <c r="Q31" s="5"/>
      <c r="R31" s="1"/>
      <c r="S31" s="1">
        <f t="shared" si="5"/>
        <v>15.806994725052389</v>
      </c>
      <c r="T31" s="1">
        <f t="shared" si="6"/>
        <v>15.806994725052389</v>
      </c>
      <c r="U31" s="1">
        <v>13.869400000000001</v>
      </c>
      <c r="V31" s="1">
        <v>27.103999999999999</v>
      </c>
      <c r="W31" s="1">
        <v>28.348800000000001</v>
      </c>
      <c r="X31" s="1">
        <v>18.354399999999998</v>
      </c>
      <c r="Y31" s="1">
        <v>16.4328</v>
      </c>
      <c r="Z31" s="1">
        <v>21.961600000000001</v>
      </c>
      <c r="AA31" s="1">
        <v>22.699200000000001</v>
      </c>
      <c r="AB31" s="1">
        <v>21.705400000000001</v>
      </c>
      <c r="AC31" s="1">
        <v>13.371</v>
      </c>
      <c r="AD31" s="1">
        <v>12.6706</v>
      </c>
      <c r="AE31" s="1"/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35</v>
      </c>
      <c r="C32" s="1"/>
      <c r="D32" s="1">
        <v>193.16399999999999</v>
      </c>
      <c r="E32" s="1">
        <v>59.401000000000003</v>
      </c>
      <c r="F32" s="1">
        <v>121.706</v>
      </c>
      <c r="G32" s="7">
        <v>1</v>
      </c>
      <c r="H32" s="1">
        <v>50</v>
      </c>
      <c r="I32" s="1" t="s">
        <v>36</v>
      </c>
      <c r="J32" s="1">
        <v>64.400000000000006</v>
      </c>
      <c r="K32" s="1">
        <f t="shared" si="2"/>
        <v>-4.9990000000000023</v>
      </c>
      <c r="L32" s="1">
        <f t="shared" si="3"/>
        <v>59.401000000000003</v>
      </c>
      <c r="M32" s="1"/>
      <c r="N32" s="1">
        <v>0</v>
      </c>
      <c r="O32" s="1">
        <f t="shared" si="4"/>
        <v>11.8802</v>
      </c>
      <c r="P32" s="5">
        <f t="shared" ref="P32:P35" si="11">12*O32-N32-F32</f>
        <v>20.856399999999994</v>
      </c>
      <c r="Q32" s="5"/>
      <c r="R32" s="1"/>
      <c r="S32" s="1">
        <f t="shared" si="5"/>
        <v>12</v>
      </c>
      <c r="T32" s="1">
        <f t="shared" si="6"/>
        <v>10.244440329287386</v>
      </c>
      <c r="U32" s="1">
        <v>8.0472000000000001</v>
      </c>
      <c r="V32" s="1">
        <v>13.641</v>
      </c>
      <c r="W32" s="1">
        <v>16.587800000000001</v>
      </c>
      <c r="X32" s="1">
        <v>18.8536</v>
      </c>
      <c r="Y32" s="1">
        <v>18.8262</v>
      </c>
      <c r="Z32" s="1">
        <v>15.648</v>
      </c>
      <c r="AA32" s="1">
        <v>17.5428</v>
      </c>
      <c r="AB32" s="1">
        <v>19.094000000000001</v>
      </c>
      <c r="AC32" s="1">
        <v>16.3566</v>
      </c>
      <c r="AD32" s="1">
        <v>19.590199999999999</v>
      </c>
      <c r="AE32" s="1"/>
      <c r="AF32" s="1">
        <f t="shared" si="7"/>
        <v>21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40</v>
      </c>
      <c r="C33" s="1">
        <v>204</v>
      </c>
      <c r="D33" s="1">
        <v>811</v>
      </c>
      <c r="E33" s="1">
        <v>365</v>
      </c>
      <c r="F33" s="1">
        <v>607</v>
      </c>
      <c r="G33" s="7">
        <v>0.4</v>
      </c>
      <c r="H33" s="1">
        <v>45</v>
      </c>
      <c r="I33" s="1" t="s">
        <v>36</v>
      </c>
      <c r="J33" s="1">
        <v>672</v>
      </c>
      <c r="K33" s="1">
        <f t="shared" si="2"/>
        <v>-307</v>
      </c>
      <c r="L33" s="1">
        <f t="shared" si="3"/>
        <v>365</v>
      </c>
      <c r="M33" s="1"/>
      <c r="N33" s="1">
        <v>0</v>
      </c>
      <c r="O33" s="1">
        <f t="shared" si="4"/>
        <v>73</v>
      </c>
      <c r="P33" s="5">
        <f t="shared" si="11"/>
        <v>269</v>
      </c>
      <c r="Q33" s="5"/>
      <c r="R33" s="1"/>
      <c r="S33" s="1">
        <f t="shared" si="5"/>
        <v>12</v>
      </c>
      <c r="T33" s="1">
        <f t="shared" si="6"/>
        <v>8.3150684931506849</v>
      </c>
      <c r="U33" s="1">
        <v>64.599999999999994</v>
      </c>
      <c r="V33" s="1">
        <v>17.8</v>
      </c>
      <c r="W33" s="1">
        <v>32.6</v>
      </c>
      <c r="X33" s="1">
        <v>88</v>
      </c>
      <c r="Y33" s="1">
        <v>82.4</v>
      </c>
      <c r="Z33" s="1">
        <v>46.6</v>
      </c>
      <c r="AA33" s="1">
        <v>29</v>
      </c>
      <c r="AB33" s="1">
        <v>-0.4</v>
      </c>
      <c r="AC33" s="1">
        <v>-0.6</v>
      </c>
      <c r="AD33" s="1">
        <v>40</v>
      </c>
      <c r="AE33" s="1"/>
      <c r="AF33" s="1">
        <f t="shared" si="7"/>
        <v>108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40</v>
      </c>
      <c r="C34" s="1"/>
      <c r="D34" s="1">
        <v>120</v>
      </c>
      <c r="E34" s="1">
        <v>65</v>
      </c>
      <c r="F34" s="1">
        <v>55</v>
      </c>
      <c r="G34" s="7">
        <v>0.45</v>
      </c>
      <c r="H34" s="1">
        <v>50</v>
      </c>
      <c r="I34" s="1" t="s">
        <v>36</v>
      </c>
      <c r="J34" s="1">
        <v>111</v>
      </c>
      <c r="K34" s="1">
        <f t="shared" si="2"/>
        <v>-46</v>
      </c>
      <c r="L34" s="1">
        <f t="shared" si="3"/>
        <v>65</v>
      </c>
      <c r="M34" s="1"/>
      <c r="N34" s="1">
        <v>0</v>
      </c>
      <c r="O34" s="1">
        <f t="shared" si="4"/>
        <v>13</v>
      </c>
      <c r="P34" s="5">
        <f t="shared" si="11"/>
        <v>101</v>
      </c>
      <c r="Q34" s="5"/>
      <c r="R34" s="1"/>
      <c r="S34" s="1">
        <f t="shared" si="5"/>
        <v>12</v>
      </c>
      <c r="T34" s="1">
        <f t="shared" si="6"/>
        <v>4.2307692307692308</v>
      </c>
      <c r="U34" s="1">
        <v>8</v>
      </c>
      <c r="V34" s="1">
        <v>9.6</v>
      </c>
      <c r="W34" s="1">
        <v>12</v>
      </c>
      <c r="X34" s="1">
        <v>2.4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 t="s">
        <v>71</v>
      </c>
      <c r="AF34" s="1">
        <f t="shared" si="7"/>
        <v>45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40</v>
      </c>
      <c r="C35" s="1">
        <v>12</v>
      </c>
      <c r="D35" s="1">
        <v>744</v>
      </c>
      <c r="E35" s="1">
        <v>382</v>
      </c>
      <c r="F35" s="1">
        <v>358</v>
      </c>
      <c r="G35" s="7">
        <v>0.4</v>
      </c>
      <c r="H35" s="1">
        <v>45</v>
      </c>
      <c r="I35" s="1" t="s">
        <v>36</v>
      </c>
      <c r="J35" s="1">
        <v>632</v>
      </c>
      <c r="K35" s="1">
        <f t="shared" si="2"/>
        <v>-250</v>
      </c>
      <c r="L35" s="1">
        <f t="shared" si="3"/>
        <v>382</v>
      </c>
      <c r="M35" s="1"/>
      <c r="N35" s="1">
        <v>50</v>
      </c>
      <c r="O35" s="1">
        <f t="shared" si="4"/>
        <v>76.400000000000006</v>
      </c>
      <c r="P35" s="5">
        <f t="shared" si="11"/>
        <v>508.80000000000007</v>
      </c>
      <c r="Q35" s="5"/>
      <c r="R35" s="1"/>
      <c r="S35" s="1">
        <f t="shared" si="5"/>
        <v>12</v>
      </c>
      <c r="T35" s="1">
        <f t="shared" si="6"/>
        <v>5.3403141361256541</v>
      </c>
      <c r="U35" s="1">
        <v>52.8</v>
      </c>
      <c r="V35" s="1">
        <v>52.2</v>
      </c>
      <c r="W35" s="1">
        <v>58.4</v>
      </c>
      <c r="X35" s="1">
        <v>84.6</v>
      </c>
      <c r="Y35" s="1">
        <v>98.2</v>
      </c>
      <c r="Z35" s="1">
        <v>66</v>
      </c>
      <c r="AA35" s="1">
        <v>59.2</v>
      </c>
      <c r="AB35" s="1">
        <v>66.599999999999994</v>
      </c>
      <c r="AC35" s="1">
        <v>73.924000000000007</v>
      </c>
      <c r="AD35" s="1">
        <v>74.924000000000007</v>
      </c>
      <c r="AE35" s="1"/>
      <c r="AF35" s="1">
        <f t="shared" si="7"/>
        <v>204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73</v>
      </c>
      <c r="B36" s="10" t="s">
        <v>35</v>
      </c>
      <c r="C36" s="10"/>
      <c r="D36" s="10"/>
      <c r="E36" s="10"/>
      <c r="F36" s="10"/>
      <c r="G36" s="11">
        <v>0</v>
      </c>
      <c r="H36" s="10">
        <v>45</v>
      </c>
      <c r="I36" s="10" t="s">
        <v>36</v>
      </c>
      <c r="J36" s="10">
        <v>67.55</v>
      </c>
      <c r="K36" s="10">
        <f t="shared" si="2"/>
        <v>-67.55</v>
      </c>
      <c r="L36" s="10">
        <f t="shared" si="3"/>
        <v>0</v>
      </c>
      <c r="M36" s="10"/>
      <c r="N36" s="10">
        <v>0</v>
      </c>
      <c r="O36" s="10">
        <f t="shared" si="4"/>
        <v>0</v>
      </c>
      <c r="P36" s="12"/>
      <c r="Q36" s="12"/>
      <c r="R36" s="10"/>
      <c r="S36" s="10" t="e">
        <f t="shared" si="5"/>
        <v>#DIV/0!</v>
      </c>
      <c r="T36" s="10" t="e">
        <f t="shared" si="6"/>
        <v>#DIV/0!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 t="s">
        <v>41</v>
      </c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74</v>
      </c>
      <c r="B37" s="10" t="s">
        <v>40</v>
      </c>
      <c r="C37" s="10"/>
      <c r="D37" s="10"/>
      <c r="E37" s="10"/>
      <c r="F37" s="10"/>
      <c r="G37" s="11">
        <v>0</v>
      </c>
      <c r="H37" s="10">
        <v>45</v>
      </c>
      <c r="I37" s="10" t="s">
        <v>36</v>
      </c>
      <c r="J37" s="10"/>
      <c r="K37" s="10">
        <f t="shared" si="2"/>
        <v>0</v>
      </c>
      <c r="L37" s="10">
        <f t="shared" si="3"/>
        <v>0</v>
      </c>
      <c r="M37" s="10"/>
      <c r="N37" s="10">
        <v>0</v>
      </c>
      <c r="O37" s="10">
        <f t="shared" si="4"/>
        <v>0</v>
      </c>
      <c r="P37" s="12"/>
      <c r="Q37" s="12"/>
      <c r="R37" s="10"/>
      <c r="S37" s="10" t="e">
        <f t="shared" si="5"/>
        <v>#DIV/0!</v>
      </c>
      <c r="T37" s="10" t="e">
        <f t="shared" si="6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 t="s">
        <v>41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40</v>
      </c>
      <c r="C38" s="1"/>
      <c r="D38" s="1">
        <v>102</v>
      </c>
      <c r="E38" s="1">
        <v>95</v>
      </c>
      <c r="F38" s="1">
        <v>7</v>
      </c>
      <c r="G38" s="7">
        <v>0.35</v>
      </c>
      <c r="H38" s="1">
        <v>40</v>
      </c>
      <c r="I38" s="1" t="s">
        <v>36</v>
      </c>
      <c r="J38" s="1">
        <v>113</v>
      </c>
      <c r="K38" s="1">
        <f t="shared" ref="K38:K69" si="12">E38-J38</f>
        <v>-18</v>
      </c>
      <c r="L38" s="1">
        <f t="shared" si="3"/>
        <v>95</v>
      </c>
      <c r="M38" s="1"/>
      <c r="N38" s="1">
        <v>134.6</v>
      </c>
      <c r="O38" s="1">
        <f t="shared" si="4"/>
        <v>19</v>
      </c>
      <c r="P38" s="5">
        <f t="shared" ref="P38:P47" si="13">11*O38-N38-F38</f>
        <v>67.400000000000006</v>
      </c>
      <c r="Q38" s="5"/>
      <c r="R38" s="1"/>
      <c r="S38" s="1">
        <f t="shared" si="5"/>
        <v>11</v>
      </c>
      <c r="T38" s="1">
        <f t="shared" si="6"/>
        <v>7.4526315789473685</v>
      </c>
      <c r="U38" s="1">
        <v>18.2</v>
      </c>
      <c r="V38" s="1">
        <v>1.2</v>
      </c>
      <c r="W38" s="1">
        <v>1.2</v>
      </c>
      <c r="X38" s="1">
        <v>9.8000000000000007</v>
      </c>
      <c r="Y38" s="1">
        <v>10.6</v>
      </c>
      <c r="Z38" s="1">
        <v>7.8</v>
      </c>
      <c r="AA38" s="1">
        <v>8.4</v>
      </c>
      <c r="AB38" s="1">
        <v>2.8</v>
      </c>
      <c r="AC38" s="1">
        <v>1.4</v>
      </c>
      <c r="AD38" s="1">
        <v>0</v>
      </c>
      <c r="AE38" s="1"/>
      <c r="AF38" s="1">
        <f t="shared" si="7"/>
        <v>24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35</v>
      </c>
      <c r="C39" s="1"/>
      <c r="D39" s="1">
        <v>278.01600000000002</v>
      </c>
      <c r="E39" s="1">
        <v>88.614000000000004</v>
      </c>
      <c r="F39" s="1">
        <v>177.16</v>
      </c>
      <c r="G39" s="7">
        <v>1</v>
      </c>
      <c r="H39" s="1">
        <v>40</v>
      </c>
      <c r="I39" s="1" t="s">
        <v>36</v>
      </c>
      <c r="J39" s="1">
        <v>111.4</v>
      </c>
      <c r="K39" s="1">
        <f t="shared" si="12"/>
        <v>-22.786000000000001</v>
      </c>
      <c r="L39" s="1">
        <f t="shared" si="3"/>
        <v>88.614000000000004</v>
      </c>
      <c r="M39" s="1"/>
      <c r="N39" s="1">
        <v>0</v>
      </c>
      <c r="O39" s="1">
        <f t="shared" si="4"/>
        <v>17.722799999999999</v>
      </c>
      <c r="P39" s="5">
        <f t="shared" si="13"/>
        <v>17.79079999999999</v>
      </c>
      <c r="Q39" s="5"/>
      <c r="R39" s="1"/>
      <c r="S39" s="1">
        <f t="shared" si="5"/>
        <v>11</v>
      </c>
      <c r="T39" s="1">
        <f t="shared" si="6"/>
        <v>9.9961631344934219</v>
      </c>
      <c r="U39" s="1">
        <v>13.679600000000001</v>
      </c>
      <c r="V39" s="1">
        <v>22.042999999999999</v>
      </c>
      <c r="W39" s="1">
        <v>26.4938</v>
      </c>
      <c r="X39" s="1">
        <v>25.616599999999998</v>
      </c>
      <c r="Y39" s="1">
        <v>25.5946</v>
      </c>
      <c r="Z39" s="1">
        <v>21.832999999999998</v>
      </c>
      <c r="AA39" s="1">
        <v>21.154800000000002</v>
      </c>
      <c r="AB39" s="1">
        <v>22.1492</v>
      </c>
      <c r="AC39" s="1">
        <v>17.099399999999999</v>
      </c>
      <c r="AD39" s="1">
        <v>15.3344</v>
      </c>
      <c r="AE39" s="1"/>
      <c r="AF39" s="1">
        <f t="shared" si="7"/>
        <v>18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40</v>
      </c>
      <c r="C40" s="1"/>
      <c r="D40" s="1">
        <v>498</v>
      </c>
      <c r="E40" s="1">
        <v>173</v>
      </c>
      <c r="F40" s="1">
        <v>321</v>
      </c>
      <c r="G40" s="7">
        <v>0.4</v>
      </c>
      <c r="H40" s="1">
        <v>40</v>
      </c>
      <c r="I40" s="1" t="s">
        <v>36</v>
      </c>
      <c r="J40" s="1">
        <v>180</v>
      </c>
      <c r="K40" s="1">
        <f t="shared" si="12"/>
        <v>-7</v>
      </c>
      <c r="L40" s="1">
        <f t="shared" si="3"/>
        <v>173</v>
      </c>
      <c r="M40" s="1"/>
      <c r="N40" s="1">
        <v>0</v>
      </c>
      <c r="O40" s="1">
        <f t="shared" si="4"/>
        <v>34.6</v>
      </c>
      <c r="P40" s="5">
        <f t="shared" si="13"/>
        <v>59.600000000000023</v>
      </c>
      <c r="Q40" s="5"/>
      <c r="R40" s="1"/>
      <c r="S40" s="1">
        <f t="shared" si="5"/>
        <v>11</v>
      </c>
      <c r="T40" s="1">
        <f t="shared" si="6"/>
        <v>9.2774566473988429</v>
      </c>
      <c r="U40" s="1">
        <v>24.2</v>
      </c>
      <c r="V40" s="1">
        <v>-1.2</v>
      </c>
      <c r="W40" s="1">
        <v>-1.6</v>
      </c>
      <c r="X40" s="1">
        <v>44.6</v>
      </c>
      <c r="Y40" s="1">
        <v>53.6</v>
      </c>
      <c r="Z40" s="1">
        <v>16.8</v>
      </c>
      <c r="AA40" s="1">
        <v>8.1999999999999993</v>
      </c>
      <c r="AB40" s="1">
        <v>-1.2</v>
      </c>
      <c r="AC40" s="1">
        <v>4.4000000000000004</v>
      </c>
      <c r="AD40" s="1">
        <v>28.6</v>
      </c>
      <c r="AE40" s="1"/>
      <c r="AF40" s="1">
        <f t="shared" si="7"/>
        <v>24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40</v>
      </c>
      <c r="C41" s="1"/>
      <c r="D41" s="1">
        <v>702</v>
      </c>
      <c r="E41" s="1">
        <v>160</v>
      </c>
      <c r="F41" s="1">
        <v>541</v>
      </c>
      <c r="G41" s="7">
        <v>0.4</v>
      </c>
      <c r="H41" s="1">
        <v>45</v>
      </c>
      <c r="I41" s="1" t="s">
        <v>36</v>
      </c>
      <c r="J41" s="1">
        <v>163</v>
      </c>
      <c r="K41" s="1">
        <f t="shared" si="12"/>
        <v>-3</v>
      </c>
      <c r="L41" s="1">
        <f t="shared" si="3"/>
        <v>160</v>
      </c>
      <c r="M41" s="1"/>
      <c r="N41" s="1">
        <v>0</v>
      </c>
      <c r="O41" s="1">
        <f t="shared" si="4"/>
        <v>32</v>
      </c>
      <c r="P41" s="5"/>
      <c r="Q41" s="5"/>
      <c r="R41" s="1"/>
      <c r="S41" s="1">
        <f t="shared" si="5"/>
        <v>16.90625</v>
      </c>
      <c r="T41" s="1">
        <f t="shared" si="6"/>
        <v>16.90625</v>
      </c>
      <c r="U41" s="1">
        <v>21.8</v>
      </c>
      <c r="V41" s="1">
        <v>-0.8</v>
      </c>
      <c r="W41" s="1">
        <v>0</v>
      </c>
      <c r="X41" s="1">
        <v>60.8</v>
      </c>
      <c r="Y41" s="1">
        <v>70.400000000000006</v>
      </c>
      <c r="Z41" s="1">
        <v>22.8</v>
      </c>
      <c r="AA41" s="1">
        <v>18</v>
      </c>
      <c r="AB41" s="1">
        <v>20.8</v>
      </c>
      <c r="AC41" s="1">
        <v>15.2</v>
      </c>
      <c r="AD41" s="1">
        <v>47.2</v>
      </c>
      <c r="AE41" s="1"/>
      <c r="AF41" s="1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35</v>
      </c>
      <c r="C42" s="1"/>
      <c r="D42" s="1">
        <v>107.25700000000001</v>
      </c>
      <c r="E42" s="1">
        <v>47.521000000000001</v>
      </c>
      <c r="F42" s="1">
        <v>58.024999999999999</v>
      </c>
      <c r="G42" s="7">
        <v>1</v>
      </c>
      <c r="H42" s="1">
        <v>40</v>
      </c>
      <c r="I42" s="1" t="s">
        <v>36</v>
      </c>
      <c r="J42" s="1">
        <v>54.1</v>
      </c>
      <c r="K42" s="1">
        <f t="shared" si="12"/>
        <v>-6.5790000000000006</v>
      </c>
      <c r="L42" s="1">
        <f t="shared" si="3"/>
        <v>47.521000000000001</v>
      </c>
      <c r="M42" s="1"/>
      <c r="N42" s="1">
        <v>0</v>
      </c>
      <c r="O42" s="1">
        <f t="shared" si="4"/>
        <v>9.5042000000000009</v>
      </c>
      <c r="P42" s="5">
        <f t="shared" si="13"/>
        <v>46.521200000000015</v>
      </c>
      <c r="Q42" s="5"/>
      <c r="R42" s="1"/>
      <c r="S42" s="1">
        <f t="shared" si="5"/>
        <v>11</v>
      </c>
      <c r="T42" s="1">
        <f t="shared" si="6"/>
        <v>6.1051955977357375</v>
      </c>
      <c r="U42" s="1">
        <v>6.6201999999999996</v>
      </c>
      <c r="V42" s="1">
        <v>4.5008000000000008</v>
      </c>
      <c r="W42" s="1">
        <v>7.8108000000000004</v>
      </c>
      <c r="X42" s="1">
        <v>11.112399999999999</v>
      </c>
      <c r="Y42" s="1">
        <v>7.8024000000000013</v>
      </c>
      <c r="Z42" s="1">
        <v>4.1828000000000003</v>
      </c>
      <c r="AA42" s="1">
        <v>7.2227999999999994</v>
      </c>
      <c r="AB42" s="1">
        <v>6.2191999999999998</v>
      </c>
      <c r="AC42" s="1">
        <v>2.6023999999999998</v>
      </c>
      <c r="AD42" s="1">
        <v>0</v>
      </c>
      <c r="AE42" s="1" t="s">
        <v>80</v>
      </c>
      <c r="AF42" s="1">
        <f t="shared" si="7"/>
        <v>47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40</v>
      </c>
      <c r="C43" s="1"/>
      <c r="D43" s="1">
        <v>230</v>
      </c>
      <c r="E43" s="1">
        <v>81</v>
      </c>
      <c r="F43" s="1">
        <v>146</v>
      </c>
      <c r="G43" s="7">
        <v>0.35</v>
      </c>
      <c r="H43" s="1">
        <v>40</v>
      </c>
      <c r="I43" s="1" t="s">
        <v>36</v>
      </c>
      <c r="J43" s="1">
        <v>88</v>
      </c>
      <c r="K43" s="1">
        <f t="shared" si="12"/>
        <v>-7</v>
      </c>
      <c r="L43" s="1">
        <f t="shared" si="3"/>
        <v>81</v>
      </c>
      <c r="M43" s="1"/>
      <c r="N43" s="1">
        <v>0</v>
      </c>
      <c r="O43" s="1">
        <f t="shared" si="4"/>
        <v>16.2</v>
      </c>
      <c r="P43" s="5">
        <f t="shared" si="13"/>
        <v>32.199999999999989</v>
      </c>
      <c r="Q43" s="5"/>
      <c r="R43" s="1"/>
      <c r="S43" s="1">
        <f t="shared" si="5"/>
        <v>11</v>
      </c>
      <c r="T43" s="1">
        <f t="shared" si="6"/>
        <v>9.0123456790123466</v>
      </c>
      <c r="U43" s="1">
        <v>12</v>
      </c>
      <c r="V43" s="1">
        <v>3.2</v>
      </c>
      <c r="W43" s="1">
        <v>7.4</v>
      </c>
      <c r="X43" s="1">
        <v>22</v>
      </c>
      <c r="Y43" s="1">
        <v>18.600000000000001</v>
      </c>
      <c r="Z43" s="1">
        <v>9.8000000000000007</v>
      </c>
      <c r="AA43" s="1">
        <v>10.6</v>
      </c>
      <c r="AB43" s="1">
        <v>10.4</v>
      </c>
      <c r="AC43" s="1">
        <v>8.8000000000000007</v>
      </c>
      <c r="AD43" s="1">
        <v>10</v>
      </c>
      <c r="AE43" s="1"/>
      <c r="AF43" s="1">
        <f t="shared" si="7"/>
        <v>11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40</v>
      </c>
      <c r="C44" s="1">
        <v>17</v>
      </c>
      <c r="D44" s="1">
        <v>655</v>
      </c>
      <c r="E44" s="1">
        <v>349</v>
      </c>
      <c r="F44" s="1">
        <v>271</v>
      </c>
      <c r="G44" s="7">
        <v>0.4</v>
      </c>
      <c r="H44" s="1">
        <v>40</v>
      </c>
      <c r="I44" s="1" t="s">
        <v>36</v>
      </c>
      <c r="J44" s="1">
        <v>352</v>
      </c>
      <c r="K44" s="1">
        <f t="shared" si="12"/>
        <v>-3</v>
      </c>
      <c r="L44" s="1">
        <f t="shared" si="3"/>
        <v>349</v>
      </c>
      <c r="M44" s="1"/>
      <c r="N44" s="1">
        <v>131</v>
      </c>
      <c r="O44" s="1">
        <f t="shared" si="4"/>
        <v>69.8</v>
      </c>
      <c r="P44" s="5">
        <f t="shared" si="13"/>
        <v>365.79999999999995</v>
      </c>
      <c r="Q44" s="5"/>
      <c r="R44" s="1"/>
      <c r="S44" s="1">
        <f t="shared" si="5"/>
        <v>11</v>
      </c>
      <c r="T44" s="1">
        <f t="shared" si="6"/>
        <v>5.7593123209169059</v>
      </c>
      <c r="U44" s="1">
        <v>53.4</v>
      </c>
      <c r="V44" s="1">
        <v>53.4</v>
      </c>
      <c r="W44" s="1">
        <v>44.2</v>
      </c>
      <c r="X44" s="1">
        <v>72.599999999999994</v>
      </c>
      <c r="Y44" s="1">
        <v>93.8</v>
      </c>
      <c r="Z44" s="1">
        <v>62</v>
      </c>
      <c r="AA44" s="1">
        <v>41.6</v>
      </c>
      <c r="AB44" s="1">
        <v>27.4</v>
      </c>
      <c r="AC44" s="1">
        <v>33.4</v>
      </c>
      <c r="AD44" s="1">
        <v>62.8</v>
      </c>
      <c r="AE44" s="1"/>
      <c r="AF44" s="1">
        <f t="shared" si="7"/>
        <v>146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35</v>
      </c>
      <c r="C45" s="1">
        <v>75.635999999999996</v>
      </c>
      <c r="D45" s="1">
        <v>107.863</v>
      </c>
      <c r="E45" s="1">
        <v>73.212000000000003</v>
      </c>
      <c r="F45" s="1">
        <v>95.674000000000007</v>
      </c>
      <c r="G45" s="7">
        <v>1</v>
      </c>
      <c r="H45" s="1">
        <v>50</v>
      </c>
      <c r="I45" s="1" t="s">
        <v>36</v>
      </c>
      <c r="J45" s="1">
        <v>74.349999999999994</v>
      </c>
      <c r="K45" s="1">
        <f t="shared" si="12"/>
        <v>-1.137999999999991</v>
      </c>
      <c r="L45" s="1">
        <f t="shared" si="3"/>
        <v>73.212000000000003</v>
      </c>
      <c r="M45" s="1"/>
      <c r="N45" s="1">
        <v>25.311600000000041</v>
      </c>
      <c r="O45" s="1">
        <f t="shared" si="4"/>
        <v>14.6424</v>
      </c>
      <c r="P45" s="5">
        <f>12*O45-N45-F45</f>
        <v>54.723199999999935</v>
      </c>
      <c r="Q45" s="5"/>
      <c r="R45" s="1"/>
      <c r="S45" s="1">
        <f t="shared" si="5"/>
        <v>12</v>
      </c>
      <c r="T45" s="1">
        <f t="shared" si="6"/>
        <v>8.2626891766377124</v>
      </c>
      <c r="U45" s="1">
        <v>13.316599999999999</v>
      </c>
      <c r="V45" s="1">
        <v>14.2964</v>
      </c>
      <c r="W45" s="1">
        <v>14.286</v>
      </c>
      <c r="X45" s="1">
        <v>10.8712</v>
      </c>
      <c r="Y45" s="1">
        <v>10.595599999999999</v>
      </c>
      <c r="Z45" s="1">
        <v>14.654400000000001</v>
      </c>
      <c r="AA45" s="1">
        <v>10.847799999999999</v>
      </c>
      <c r="AB45" s="1">
        <v>8.1052</v>
      </c>
      <c r="AC45" s="1">
        <v>11.5976</v>
      </c>
      <c r="AD45" s="1">
        <v>12.1106</v>
      </c>
      <c r="AE45" s="1"/>
      <c r="AF45" s="1">
        <f t="shared" si="7"/>
        <v>55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35</v>
      </c>
      <c r="C46" s="1">
        <v>136.399</v>
      </c>
      <c r="D46" s="1">
        <v>258.209</v>
      </c>
      <c r="E46" s="1">
        <v>127.313</v>
      </c>
      <c r="F46" s="1">
        <v>231.89599999999999</v>
      </c>
      <c r="G46" s="7">
        <v>1</v>
      </c>
      <c r="H46" s="1">
        <v>50</v>
      </c>
      <c r="I46" s="1" t="s">
        <v>36</v>
      </c>
      <c r="J46" s="1">
        <v>129.25</v>
      </c>
      <c r="K46" s="1">
        <f t="shared" si="12"/>
        <v>-1.9369999999999976</v>
      </c>
      <c r="L46" s="1">
        <f t="shared" si="3"/>
        <v>124.65300000000001</v>
      </c>
      <c r="M46" s="1">
        <v>2.66</v>
      </c>
      <c r="N46" s="1">
        <v>75</v>
      </c>
      <c r="O46" s="1">
        <f t="shared" si="4"/>
        <v>24.930600000000002</v>
      </c>
      <c r="P46" s="5"/>
      <c r="Q46" s="5"/>
      <c r="R46" s="1"/>
      <c r="S46" s="1">
        <f t="shared" si="5"/>
        <v>12.310012594963617</v>
      </c>
      <c r="T46" s="1">
        <f t="shared" si="6"/>
        <v>12.310012594963617</v>
      </c>
      <c r="U46" s="1">
        <v>25.1614</v>
      </c>
      <c r="V46" s="1">
        <v>31.227399999999999</v>
      </c>
      <c r="W46" s="1">
        <v>25.354600000000001</v>
      </c>
      <c r="X46" s="1">
        <v>6.9567999999999994</v>
      </c>
      <c r="Y46" s="1">
        <v>12.1152</v>
      </c>
      <c r="Z46" s="1">
        <v>30.103000000000002</v>
      </c>
      <c r="AA46" s="1">
        <v>29.0044</v>
      </c>
      <c r="AB46" s="1">
        <v>14.960800000000001</v>
      </c>
      <c r="AC46" s="1">
        <v>20.828399999999998</v>
      </c>
      <c r="AD46" s="1">
        <v>21.411999999999999</v>
      </c>
      <c r="AE46" s="1"/>
      <c r="AF46" s="1">
        <f t="shared" si="7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35</v>
      </c>
      <c r="C47" s="1">
        <v>194.11699999999999</v>
      </c>
      <c r="D47" s="1">
        <v>210.12799999999999</v>
      </c>
      <c r="E47" s="1">
        <v>183.64400000000001</v>
      </c>
      <c r="F47" s="1">
        <v>180.732</v>
      </c>
      <c r="G47" s="7">
        <v>1</v>
      </c>
      <c r="H47" s="1">
        <v>40</v>
      </c>
      <c r="I47" s="1" t="s">
        <v>36</v>
      </c>
      <c r="J47" s="1">
        <v>401.142</v>
      </c>
      <c r="K47" s="1">
        <f t="shared" si="12"/>
        <v>-217.49799999999999</v>
      </c>
      <c r="L47" s="1">
        <f t="shared" si="3"/>
        <v>151.63200000000001</v>
      </c>
      <c r="M47" s="1">
        <v>32.012</v>
      </c>
      <c r="N47" s="1">
        <v>106.3488000000001</v>
      </c>
      <c r="O47" s="1">
        <f t="shared" si="4"/>
        <v>30.3264</v>
      </c>
      <c r="P47" s="5">
        <f t="shared" si="13"/>
        <v>46.509599999999892</v>
      </c>
      <c r="Q47" s="5"/>
      <c r="R47" s="1"/>
      <c r="S47" s="1">
        <f t="shared" si="5"/>
        <v>10.999999999999998</v>
      </c>
      <c r="T47" s="1">
        <f t="shared" si="6"/>
        <v>9.4663659385881633</v>
      </c>
      <c r="U47" s="1">
        <v>29.812200000000001</v>
      </c>
      <c r="V47" s="1">
        <v>32.429199999999987</v>
      </c>
      <c r="W47" s="1">
        <v>30.804200000000002</v>
      </c>
      <c r="X47" s="1">
        <v>14.0694</v>
      </c>
      <c r="Y47" s="1">
        <v>22.42420000000001</v>
      </c>
      <c r="Z47" s="1">
        <v>52.039000000000001</v>
      </c>
      <c r="AA47" s="1">
        <v>40.4542</v>
      </c>
      <c r="AB47" s="1">
        <v>25.4572</v>
      </c>
      <c r="AC47" s="1">
        <v>6.1194000000000024</v>
      </c>
      <c r="AD47" s="1">
        <v>41.5672</v>
      </c>
      <c r="AE47" s="1"/>
      <c r="AF47" s="1">
        <f t="shared" si="7"/>
        <v>47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40</v>
      </c>
      <c r="C48" s="1">
        <v>1</v>
      </c>
      <c r="D48" s="1">
        <v>120</v>
      </c>
      <c r="E48" s="1">
        <v>68</v>
      </c>
      <c r="F48" s="1">
        <v>52</v>
      </c>
      <c r="G48" s="7">
        <v>0.45</v>
      </c>
      <c r="H48" s="1">
        <v>50</v>
      </c>
      <c r="I48" s="1" t="s">
        <v>36</v>
      </c>
      <c r="J48" s="1">
        <v>118</v>
      </c>
      <c r="K48" s="1">
        <f t="shared" si="12"/>
        <v>-50</v>
      </c>
      <c r="L48" s="1">
        <f t="shared" si="3"/>
        <v>68</v>
      </c>
      <c r="M48" s="1"/>
      <c r="N48" s="1">
        <v>0</v>
      </c>
      <c r="O48" s="1">
        <f t="shared" si="4"/>
        <v>13.6</v>
      </c>
      <c r="P48" s="5">
        <f>12*O48-N48-F48</f>
        <v>111.19999999999999</v>
      </c>
      <c r="Q48" s="5"/>
      <c r="R48" s="1"/>
      <c r="S48" s="1">
        <f t="shared" si="5"/>
        <v>12</v>
      </c>
      <c r="T48" s="1">
        <f t="shared" si="6"/>
        <v>3.8235294117647061</v>
      </c>
      <c r="U48" s="1">
        <v>8</v>
      </c>
      <c r="V48" s="1">
        <v>9</v>
      </c>
      <c r="W48" s="1">
        <v>11.8</v>
      </c>
      <c r="X48" s="1">
        <v>2.8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 t="s">
        <v>71</v>
      </c>
      <c r="AF48" s="1">
        <f t="shared" si="7"/>
        <v>50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35</v>
      </c>
      <c r="C49" s="1">
        <v>75.078999999999994</v>
      </c>
      <c r="D49" s="1">
        <v>220.30600000000001</v>
      </c>
      <c r="E49" s="1">
        <v>68.58</v>
      </c>
      <c r="F49" s="1">
        <v>200.328</v>
      </c>
      <c r="G49" s="7">
        <v>1</v>
      </c>
      <c r="H49" s="1">
        <v>40</v>
      </c>
      <c r="I49" s="1" t="s">
        <v>36</v>
      </c>
      <c r="J49" s="1">
        <v>277.42599999999999</v>
      </c>
      <c r="K49" s="1">
        <f t="shared" si="12"/>
        <v>-208.846</v>
      </c>
      <c r="L49" s="1">
        <f t="shared" si="3"/>
        <v>68.58</v>
      </c>
      <c r="M49" s="1"/>
      <c r="N49" s="1">
        <v>0</v>
      </c>
      <c r="O49" s="1">
        <f t="shared" si="4"/>
        <v>13.715999999999999</v>
      </c>
      <c r="P49" s="5"/>
      <c r="Q49" s="5"/>
      <c r="R49" s="1"/>
      <c r="S49" s="1">
        <f t="shared" si="5"/>
        <v>14.605424321959756</v>
      </c>
      <c r="T49" s="1">
        <f t="shared" si="6"/>
        <v>14.605424321959756</v>
      </c>
      <c r="U49" s="1">
        <v>12.9376</v>
      </c>
      <c r="V49" s="1">
        <v>23.444200000000009</v>
      </c>
      <c r="W49" s="1">
        <v>23.851600000000001</v>
      </c>
      <c r="X49" s="1">
        <v>20.244199999999999</v>
      </c>
      <c r="Y49" s="1">
        <v>19.9148</v>
      </c>
      <c r="Z49" s="1">
        <v>24.661200000000001</v>
      </c>
      <c r="AA49" s="1">
        <v>21.992799999999999</v>
      </c>
      <c r="AB49" s="1">
        <v>17.230799999999999</v>
      </c>
      <c r="AC49" s="1">
        <v>21.806799999999999</v>
      </c>
      <c r="AD49" s="1">
        <v>17.748799999999999</v>
      </c>
      <c r="AE49" s="1"/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40</v>
      </c>
      <c r="C50" s="1">
        <v>102</v>
      </c>
      <c r="D50" s="1">
        <v>642</v>
      </c>
      <c r="E50" s="1">
        <v>210</v>
      </c>
      <c r="F50" s="1">
        <v>513</v>
      </c>
      <c r="G50" s="7">
        <v>0.4</v>
      </c>
      <c r="H50" s="1">
        <v>40</v>
      </c>
      <c r="I50" s="1" t="s">
        <v>36</v>
      </c>
      <c r="J50" s="1">
        <v>258</v>
      </c>
      <c r="K50" s="1">
        <f t="shared" si="12"/>
        <v>-48</v>
      </c>
      <c r="L50" s="1">
        <f t="shared" si="3"/>
        <v>204</v>
      </c>
      <c r="M50" s="1">
        <v>6</v>
      </c>
      <c r="N50" s="1">
        <v>0</v>
      </c>
      <c r="O50" s="1">
        <f t="shared" si="4"/>
        <v>40.799999999999997</v>
      </c>
      <c r="P50" s="5"/>
      <c r="Q50" s="5"/>
      <c r="R50" s="1"/>
      <c r="S50" s="1">
        <f t="shared" si="5"/>
        <v>12.573529411764707</v>
      </c>
      <c r="T50" s="1">
        <f t="shared" si="6"/>
        <v>12.573529411764707</v>
      </c>
      <c r="U50" s="1">
        <v>33.4</v>
      </c>
      <c r="V50" s="1">
        <v>2.6</v>
      </c>
      <c r="W50" s="1">
        <v>13.4</v>
      </c>
      <c r="X50" s="1">
        <v>67</v>
      </c>
      <c r="Y50" s="1">
        <v>63.6</v>
      </c>
      <c r="Z50" s="1">
        <v>27.2</v>
      </c>
      <c r="AA50" s="1">
        <v>16.600000000000001</v>
      </c>
      <c r="AB50" s="1">
        <v>-0.8</v>
      </c>
      <c r="AC50" s="1">
        <v>10.4</v>
      </c>
      <c r="AD50" s="1">
        <v>41.8</v>
      </c>
      <c r="AE50" s="1"/>
      <c r="AF50" s="1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40</v>
      </c>
      <c r="C51" s="1"/>
      <c r="D51" s="1">
        <v>162</v>
      </c>
      <c r="E51" s="1">
        <v>97</v>
      </c>
      <c r="F51" s="1">
        <v>62</v>
      </c>
      <c r="G51" s="7">
        <v>0.4</v>
      </c>
      <c r="H51" s="1">
        <v>40</v>
      </c>
      <c r="I51" s="1" t="s">
        <v>36</v>
      </c>
      <c r="J51" s="1">
        <v>138</v>
      </c>
      <c r="K51" s="1">
        <f t="shared" si="12"/>
        <v>-41</v>
      </c>
      <c r="L51" s="1">
        <f t="shared" si="3"/>
        <v>97</v>
      </c>
      <c r="M51" s="1"/>
      <c r="N51" s="1">
        <v>0</v>
      </c>
      <c r="O51" s="1">
        <f t="shared" si="4"/>
        <v>19.399999999999999</v>
      </c>
      <c r="P51" s="5">
        <f>10*O51-N51-F51</f>
        <v>132</v>
      </c>
      <c r="Q51" s="5"/>
      <c r="R51" s="1"/>
      <c r="S51" s="1">
        <f t="shared" si="5"/>
        <v>10</v>
      </c>
      <c r="T51" s="1">
        <f t="shared" si="6"/>
        <v>3.195876288659794</v>
      </c>
      <c r="U51" s="1">
        <v>7.2</v>
      </c>
      <c r="V51" s="1">
        <v>-0.6</v>
      </c>
      <c r="W51" s="1">
        <v>-0.8</v>
      </c>
      <c r="X51" s="1">
        <v>49.2</v>
      </c>
      <c r="Y51" s="1">
        <v>56.4</v>
      </c>
      <c r="Z51" s="1">
        <v>20.2</v>
      </c>
      <c r="AA51" s="1">
        <v>19</v>
      </c>
      <c r="AB51" s="1">
        <v>17.600000000000001</v>
      </c>
      <c r="AC51" s="1">
        <v>25</v>
      </c>
      <c r="AD51" s="1">
        <v>37</v>
      </c>
      <c r="AE51" s="1"/>
      <c r="AF51" s="1">
        <f t="shared" si="7"/>
        <v>53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90</v>
      </c>
      <c r="B52" s="10" t="s">
        <v>35</v>
      </c>
      <c r="C52" s="10"/>
      <c r="D52" s="10"/>
      <c r="E52" s="10"/>
      <c r="F52" s="10"/>
      <c r="G52" s="11">
        <v>0</v>
      </c>
      <c r="H52" s="10">
        <v>50</v>
      </c>
      <c r="I52" s="10" t="s">
        <v>36</v>
      </c>
      <c r="J52" s="10">
        <v>5.5</v>
      </c>
      <c r="K52" s="10">
        <f t="shared" si="12"/>
        <v>-5.5</v>
      </c>
      <c r="L52" s="10">
        <f t="shared" si="3"/>
        <v>0</v>
      </c>
      <c r="M52" s="10"/>
      <c r="N52" s="10">
        <v>0</v>
      </c>
      <c r="O52" s="10">
        <f t="shared" si="4"/>
        <v>0</v>
      </c>
      <c r="P52" s="12"/>
      <c r="Q52" s="12"/>
      <c r="R52" s="10"/>
      <c r="S52" s="10" t="e">
        <f t="shared" si="5"/>
        <v>#DIV/0!</v>
      </c>
      <c r="T52" s="10" t="e">
        <f t="shared" si="6"/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 t="s">
        <v>41</v>
      </c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35</v>
      </c>
      <c r="C53" s="1">
        <v>1.9930000000000001</v>
      </c>
      <c r="D53" s="1">
        <v>400.928</v>
      </c>
      <c r="E53" s="1">
        <v>157.22200000000001</v>
      </c>
      <c r="F53" s="1">
        <v>242.066</v>
      </c>
      <c r="G53" s="7">
        <v>1</v>
      </c>
      <c r="H53" s="1">
        <v>50</v>
      </c>
      <c r="I53" s="1" t="s">
        <v>36</v>
      </c>
      <c r="J53" s="1">
        <v>161.25</v>
      </c>
      <c r="K53" s="1">
        <f t="shared" si="12"/>
        <v>-4.0279999999999916</v>
      </c>
      <c r="L53" s="1">
        <f t="shared" si="3"/>
        <v>157.22200000000001</v>
      </c>
      <c r="M53" s="1"/>
      <c r="N53" s="1">
        <v>0</v>
      </c>
      <c r="O53" s="1">
        <f t="shared" si="4"/>
        <v>31.444400000000002</v>
      </c>
      <c r="P53" s="5">
        <f>12*O53-N53-F53</f>
        <v>135.26680000000002</v>
      </c>
      <c r="Q53" s="5"/>
      <c r="R53" s="1"/>
      <c r="S53" s="1">
        <f t="shared" si="5"/>
        <v>12</v>
      </c>
      <c r="T53" s="1">
        <f t="shared" si="6"/>
        <v>7.698222895014692</v>
      </c>
      <c r="U53" s="1">
        <v>21.7776</v>
      </c>
      <c r="V53" s="1">
        <v>30.340599999999998</v>
      </c>
      <c r="W53" s="1">
        <v>33.828200000000002</v>
      </c>
      <c r="X53" s="1">
        <v>34.277799999999999</v>
      </c>
      <c r="Y53" s="1">
        <v>36.427399999999999</v>
      </c>
      <c r="Z53" s="1">
        <v>28.738399999999999</v>
      </c>
      <c r="AA53" s="1">
        <v>29.1448</v>
      </c>
      <c r="AB53" s="1">
        <v>23.228000000000002</v>
      </c>
      <c r="AC53" s="1">
        <v>29.1098</v>
      </c>
      <c r="AD53" s="1">
        <v>32.991399999999999</v>
      </c>
      <c r="AE53" s="1"/>
      <c r="AF53" s="1">
        <f t="shared" si="7"/>
        <v>135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35</v>
      </c>
      <c r="C54" s="1">
        <v>-1.3740000000000001</v>
      </c>
      <c r="D54" s="1">
        <v>132.22200000000001</v>
      </c>
      <c r="E54" s="1">
        <v>30.73</v>
      </c>
      <c r="F54" s="1">
        <v>98.188000000000002</v>
      </c>
      <c r="G54" s="7">
        <v>1</v>
      </c>
      <c r="H54" s="1">
        <v>50</v>
      </c>
      <c r="I54" s="1" t="s">
        <v>36</v>
      </c>
      <c r="J54" s="1">
        <v>33.65</v>
      </c>
      <c r="K54" s="1">
        <f t="shared" si="12"/>
        <v>-2.9199999999999982</v>
      </c>
      <c r="L54" s="1">
        <f t="shared" si="3"/>
        <v>30.73</v>
      </c>
      <c r="M54" s="1"/>
      <c r="N54" s="1">
        <v>0</v>
      </c>
      <c r="O54" s="1">
        <f t="shared" si="4"/>
        <v>6.1459999999999999</v>
      </c>
      <c r="P54" s="5"/>
      <c r="Q54" s="5"/>
      <c r="R54" s="1"/>
      <c r="S54" s="1">
        <f t="shared" si="5"/>
        <v>15.975919297103808</v>
      </c>
      <c r="T54" s="1">
        <f t="shared" si="6"/>
        <v>15.975919297103808</v>
      </c>
      <c r="U54" s="1">
        <v>3.9148000000000009</v>
      </c>
      <c r="V54" s="1">
        <v>3.4975999999999998</v>
      </c>
      <c r="W54" s="1">
        <v>6.0188000000000006</v>
      </c>
      <c r="X54" s="1">
        <v>11.738</v>
      </c>
      <c r="Y54" s="1">
        <v>9.8048000000000002</v>
      </c>
      <c r="Z54" s="1">
        <v>6.1079999999999997</v>
      </c>
      <c r="AA54" s="1">
        <v>7.2203999999999997</v>
      </c>
      <c r="AB54" s="1">
        <v>8.4847999999999999</v>
      </c>
      <c r="AC54" s="1">
        <v>8.4420000000000002</v>
      </c>
      <c r="AD54" s="1">
        <v>6.2115999999999998</v>
      </c>
      <c r="AE54" s="1"/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93</v>
      </c>
      <c r="B55" s="10" t="s">
        <v>40</v>
      </c>
      <c r="C55" s="10"/>
      <c r="D55" s="10"/>
      <c r="E55" s="10"/>
      <c r="F55" s="10"/>
      <c r="G55" s="11">
        <v>0</v>
      </c>
      <c r="H55" s="10">
        <v>50</v>
      </c>
      <c r="I55" s="10" t="s">
        <v>36</v>
      </c>
      <c r="J55" s="10"/>
      <c r="K55" s="10">
        <f t="shared" si="12"/>
        <v>0</v>
      </c>
      <c r="L55" s="10">
        <f t="shared" si="3"/>
        <v>0</v>
      </c>
      <c r="M55" s="10"/>
      <c r="N55" s="10">
        <v>0</v>
      </c>
      <c r="O55" s="10">
        <f t="shared" si="4"/>
        <v>0</v>
      </c>
      <c r="P55" s="12"/>
      <c r="Q55" s="12"/>
      <c r="R55" s="10"/>
      <c r="S55" s="10" t="e">
        <f t="shared" si="5"/>
        <v>#DIV/0!</v>
      </c>
      <c r="T55" s="10" t="e">
        <f t="shared" si="6"/>
        <v>#DIV/0!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 t="s">
        <v>41</v>
      </c>
      <c r="AF55" s="1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40</v>
      </c>
      <c r="C56" s="1">
        <v>204</v>
      </c>
      <c r="D56" s="1">
        <v>775</v>
      </c>
      <c r="E56" s="1">
        <v>479</v>
      </c>
      <c r="F56" s="1">
        <v>447</v>
      </c>
      <c r="G56" s="7">
        <v>0.4</v>
      </c>
      <c r="H56" s="1">
        <v>40</v>
      </c>
      <c r="I56" s="1" t="s">
        <v>36</v>
      </c>
      <c r="J56" s="1">
        <v>1089</v>
      </c>
      <c r="K56" s="1">
        <f t="shared" si="12"/>
        <v>-610</v>
      </c>
      <c r="L56" s="1">
        <f t="shared" si="3"/>
        <v>479</v>
      </c>
      <c r="M56" s="1"/>
      <c r="N56" s="1">
        <v>186</v>
      </c>
      <c r="O56" s="1">
        <f t="shared" si="4"/>
        <v>95.8</v>
      </c>
      <c r="P56" s="5">
        <f t="shared" ref="P56:P59" si="14">11*O56-N56-F56</f>
        <v>420.79999999999995</v>
      </c>
      <c r="Q56" s="5"/>
      <c r="R56" s="1"/>
      <c r="S56" s="1">
        <f t="shared" si="5"/>
        <v>11</v>
      </c>
      <c r="T56" s="1">
        <f t="shared" si="6"/>
        <v>6.6075156576200422</v>
      </c>
      <c r="U56" s="1">
        <v>77.400000000000006</v>
      </c>
      <c r="V56" s="1">
        <v>58.2</v>
      </c>
      <c r="W56" s="1">
        <v>75.8</v>
      </c>
      <c r="X56" s="1">
        <v>107.4</v>
      </c>
      <c r="Y56" s="1">
        <v>88.2</v>
      </c>
      <c r="Z56" s="1">
        <v>57.2</v>
      </c>
      <c r="AA56" s="1">
        <v>75.400000000000006</v>
      </c>
      <c r="AB56" s="1">
        <v>95.4</v>
      </c>
      <c r="AC56" s="1">
        <v>66.8</v>
      </c>
      <c r="AD56" s="1">
        <v>50.2</v>
      </c>
      <c r="AE56" s="1"/>
      <c r="AF56" s="1">
        <f t="shared" si="7"/>
        <v>168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40</v>
      </c>
      <c r="C57" s="1"/>
      <c r="D57" s="1">
        <v>918</v>
      </c>
      <c r="E57" s="1">
        <v>249</v>
      </c>
      <c r="F57" s="1">
        <v>662</v>
      </c>
      <c r="G57" s="7">
        <v>0.4</v>
      </c>
      <c r="H57" s="1">
        <v>40</v>
      </c>
      <c r="I57" s="1" t="s">
        <v>36</v>
      </c>
      <c r="J57" s="1">
        <v>498</v>
      </c>
      <c r="K57" s="1">
        <f t="shared" si="12"/>
        <v>-249</v>
      </c>
      <c r="L57" s="1">
        <f t="shared" si="3"/>
        <v>249</v>
      </c>
      <c r="M57" s="1"/>
      <c r="N57" s="1">
        <v>0</v>
      </c>
      <c r="O57" s="1">
        <f t="shared" si="4"/>
        <v>49.8</v>
      </c>
      <c r="P57" s="5"/>
      <c r="Q57" s="5"/>
      <c r="R57" s="1"/>
      <c r="S57" s="1">
        <f t="shared" si="5"/>
        <v>13.293172690763052</v>
      </c>
      <c r="T57" s="1">
        <f t="shared" si="6"/>
        <v>13.293172690763052</v>
      </c>
      <c r="U57" s="1">
        <v>32</v>
      </c>
      <c r="V57" s="1">
        <v>29.8</v>
      </c>
      <c r="W57" s="1">
        <v>33.799999999999997</v>
      </c>
      <c r="X57" s="1">
        <v>96.8</v>
      </c>
      <c r="Y57" s="1">
        <v>112.4</v>
      </c>
      <c r="Z57" s="1">
        <v>60.4</v>
      </c>
      <c r="AA57" s="1">
        <v>62.4</v>
      </c>
      <c r="AB57" s="1">
        <v>69.2</v>
      </c>
      <c r="AC57" s="1">
        <v>46.6</v>
      </c>
      <c r="AD57" s="1">
        <v>61.4</v>
      </c>
      <c r="AE57" s="1"/>
      <c r="AF57" s="1">
        <f t="shared" si="7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35</v>
      </c>
      <c r="C58" s="1">
        <v>56.151000000000003</v>
      </c>
      <c r="D58" s="1">
        <v>355.49299999999999</v>
      </c>
      <c r="E58" s="1">
        <v>200.244</v>
      </c>
      <c r="F58" s="1">
        <v>188.839</v>
      </c>
      <c r="G58" s="7">
        <v>1</v>
      </c>
      <c r="H58" s="1">
        <v>40</v>
      </c>
      <c r="I58" s="1" t="s">
        <v>36</v>
      </c>
      <c r="J58" s="1">
        <v>197.8</v>
      </c>
      <c r="K58" s="1">
        <f t="shared" si="12"/>
        <v>2.4439999999999884</v>
      </c>
      <c r="L58" s="1">
        <f t="shared" si="3"/>
        <v>200.244</v>
      </c>
      <c r="M58" s="1"/>
      <c r="N58" s="1">
        <v>135.59700000000001</v>
      </c>
      <c r="O58" s="1">
        <f t="shared" si="4"/>
        <v>40.0488</v>
      </c>
      <c r="P58" s="5">
        <f t="shared" si="14"/>
        <v>116.10079999999999</v>
      </c>
      <c r="Q58" s="5"/>
      <c r="R58" s="1"/>
      <c r="S58" s="1">
        <f t="shared" si="5"/>
        <v>11</v>
      </c>
      <c r="T58" s="1">
        <f t="shared" si="6"/>
        <v>8.101016759553346</v>
      </c>
      <c r="U58" s="1">
        <v>36.376600000000003</v>
      </c>
      <c r="V58" s="1">
        <v>16.01659999999999</v>
      </c>
      <c r="W58" s="1">
        <v>18.7</v>
      </c>
      <c r="X58" s="1">
        <v>41.051200000000001</v>
      </c>
      <c r="Y58" s="1">
        <v>37.597200000000001</v>
      </c>
      <c r="Z58" s="1">
        <v>23.805</v>
      </c>
      <c r="AA58" s="1">
        <v>26.092600000000001</v>
      </c>
      <c r="AB58" s="1">
        <v>27.930800000000001</v>
      </c>
      <c r="AC58" s="1">
        <v>26.726600000000001</v>
      </c>
      <c r="AD58" s="1">
        <v>32.827800000000003</v>
      </c>
      <c r="AE58" s="1"/>
      <c r="AF58" s="1">
        <f t="shared" si="7"/>
        <v>116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35</v>
      </c>
      <c r="C59" s="1">
        <v>58.052999999999997</v>
      </c>
      <c r="D59" s="1">
        <v>309.04199999999997</v>
      </c>
      <c r="E59" s="1">
        <v>169.572</v>
      </c>
      <c r="F59" s="1">
        <v>166.87700000000001</v>
      </c>
      <c r="G59" s="7">
        <v>1</v>
      </c>
      <c r="H59" s="1">
        <v>40</v>
      </c>
      <c r="I59" s="1" t="s">
        <v>36</v>
      </c>
      <c r="J59" s="1">
        <v>172.8</v>
      </c>
      <c r="K59" s="1">
        <f t="shared" si="12"/>
        <v>-3.2280000000000086</v>
      </c>
      <c r="L59" s="1">
        <f t="shared" si="3"/>
        <v>169.572</v>
      </c>
      <c r="M59" s="1"/>
      <c r="N59" s="1">
        <v>97.435000000000002</v>
      </c>
      <c r="O59" s="1">
        <f t="shared" si="4"/>
        <v>33.914400000000001</v>
      </c>
      <c r="P59" s="5">
        <f t="shared" si="14"/>
        <v>108.74639999999999</v>
      </c>
      <c r="Q59" s="5"/>
      <c r="R59" s="1"/>
      <c r="S59" s="1">
        <f t="shared" si="5"/>
        <v>11</v>
      </c>
      <c r="T59" s="1">
        <f t="shared" si="6"/>
        <v>7.793503644469606</v>
      </c>
      <c r="U59" s="1">
        <v>30.4894</v>
      </c>
      <c r="V59" s="1">
        <v>16.098600000000001</v>
      </c>
      <c r="W59" s="1">
        <v>20.194400000000002</v>
      </c>
      <c r="X59" s="1">
        <v>37.136200000000002</v>
      </c>
      <c r="Y59" s="1">
        <v>32.878599999999999</v>
      </c>
      <c r="Z59" s="1">
        <v>22.830400000000001</v>
      </c>
      <c r="AA59" s="1">
        <v>23.785799999999998</v>
      </c>
      <c r="AB59" s="1">
        <v>27.207999999999998</v>
      </c>
      <c r="AC59" s="1">
        <v>26.422999999999998</v>
      </c>
      <c r="AD59" s="1">
        <v>31.787400000000002</v>
      </c>
      <c r="AE59" s="1"/>
      <c r="AF59" s="1">
        <f t="shared" si="7"/>
        <v>109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98</v>
      </c>
      <c r="B60" s="10" t="s">
        <v>35</v>
      </c>
      <c r="C60" s="10"/>
      <c r="D60" s="10"/>
      <c r="E60" s="10"/>
      <c r="F60" s="10"/>
      <c r="G60" s="11">
        <v>0</v>
      </c>
      <c r="H60" s="10">
        <v>40</v>
      </c>
      <c r="I60" s="10" t="s">
        <v>36</v>
      </c>
      <c r="J60" s="10"/>
      <c r="K60" s="10">
        <f t="shared" si="12"/>
        <v>0</v>
      </c>
      <c r="L60" s="10">
        <f t="shared" si="3"/>
        <v>0</v>
      </c>
      <c r="M60" s="10"/>
      <c r="N60" s="10">
        <v>0</v>
      </c>
      <c r="O60" s="10">
        <f t="shared" si="4"/>
        <v>0</v>
      </c>
      <c r="P60" s="12"/>
      <c r="Q60" s="12"/>
      <c r="R60" s="10"/>
      <c r="S60" s="10" t="e">
        <f t="shared" si="5"/>
        <v>#DIV/0!</v>
      </c>
      <c r="T60" s="10" t="e">
        <f t="shared" si="6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 t="s">
        <v>41</v>
      </c>
      <c r="AF60" s="1">
        <f t="shared" si="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35</v>
      </c>
      <c r="C61" s="1"/>
      <c r="D61" s="1">
        <v>173.072</v>
      </c>
      <c r="E61" s="1">
        <v>40.387</v>
      </c>
      <c r="F61" s="1">
        <v>120.206</v>
      </c>
      <c r="G61" s="7">
        <v>1</v>
      </c>
      <c r="H61" s="1">
        <v>30</v>
      </c>
      <c r="I61" s="1" t="s">
        <v>36</v>
      </c>
      <c r="J61" s="1">
        <v>52.4</v>
      </c>
      <c r="K61" s="1">
        <f t="shared" si="12"/>
        <v>-12.012999999999998</v>
      </c>
      <c r="L61" s="1">
        <f t="shared" si="3"/>
        <v>40.387</v>
      </c>
      <c r="M61" s="1"/>
      <c r="N61" s="1">
        <v>0</v>
      </c>
      <c r="O61" s="1">
        <f t="shared" si="4"/>
        <v>8.0774000000000008</v>
      </c>
      <c r="P61" s="5"/>
      <c r="Q61" s="5"/>
      <c r="R61" s="1"/>
      <c r="S61" s="1">
        <f t="shared" si="5"/>
        <v>14.881768886027681</v>
      </c>
      <c r="T61" s="1">
        <f t="shared" si="6"/>
        <v>14.881768886027681</v>
      </c>
      <c r="U61" s="1">
        <v>5.4201999999999986</v>
      </c>
      <c r="V61" s="1">
        <v>7.9024000000000001</v>
      </c>
      <c r="W61" s="1">
        <v>11.5336</v>
      </c>
      <c r="X61" s="1">
        <v>17.689599999999999</v>
      </c>
      <c r="Y61" s="1">
        <v>15.923400000000001</v>
      </c>
      <c r="Z61" s="1">
        <v>9.6186000000000007</v>
      </c>
      <c r="AA61" s="1">
        <v>12.784000000000001</v>
      </c>
      <c r="AB61" s="1">
        <v>15.5002</v>
      </c>
      <c r="AC61" s="1">
        <v>10.469799999999999</v>
      </c>
      <c r="AD61" s="1">
        <v>3.7795999999999998</v>
      </c>
      <c r="AE61" s="1"/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100</v>
      </c>
      <c r="B62" s="10" t="s">
        <v>40</v>
      </c>
      <c r="C62" s="10"/>
      <c r="D62" s="10"/>
      <c r="E62" s="10"/>
      <c r="F62" s="10"/>
      <c r="G62" s="11">
        <v>0</v>
      </c>
      <c r="H62" s="10">
        <v>60</v>
      </c>
      <c r="I62" s="10" t="s">
        <v>36</v>
      </c>
      <c r="J62" s="10"/>
      <c r="K62" s="10">
        <f t="shared" si="12"/>
        <v>0</v>
      </c>
      <c r="L62" s="10">
        <f t="shared" si="3"/>
        <v>0</v>
      </c>
      <c r="M62" s="10"/>
      <c r="N62" s="10">
        <v>0</v>
      </c>
      <c r="O62" s="10">
        <f t="shared" si="4"/>
        <v>0</v>
      </c>
      <c r="P62" s="12"/>
      <c r="Q62" s="12"/>
      <c r="R62" s="10"/>
      <c r="S62" s="10" t="e">
        <f t="shared" si="5"/>
        <v>#DIV/0!</v>
      </c>
      <c r="T62" s="10" t="e">
        <f t="shared" si="6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 t="s">
        <v>41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101</v>
      </c>
      <c r="B63" s="10" t="s">
        <v>40</v>
      </c>
      <c r="C63" s="10"/>
      <c r="D63" s="10"/>
      <c r="E63" s="10"/>
      <c r="F63" s="10"/>
      <c r="G63" s="11">
        <v>0</v>
      </c>
      <c r="H63" s="10">
        <v>50</v>
      </c>
      <c r="I63" s="10" t="s">
        <v>36</v>
      </c>
      <c r="J63" s="10"/>
      <c r="K63" s="10">
        <f t="shared" si="12"/>
        <v>0</v>
      </c>
      <c r="L63" s="10">
        <f t="shared" si="3"/>
        <v>0</v>
      </c>
      <c r="M63" s="10"/>
      <c r="N63" s="10">
        <v>0</v>
      </c>
      <c r="O63" s="10">
        <f t="shared" si="4"/>
        <v>0</v>
      </c>
      <c r="P63" s="12"/>
      <c r="Q63" s="12"/>
      <c r="R63" s="10"/>
      <c r="S63" s="10" t="e">
        <f t="shared" si="5"/>
        <v>#DIV/0!</v>
      </c>
      <c r="T63" s="10" t="e">
        <f t="shared" si="6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 t="s">
        <v>41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102</v>
      </c>
      <c r="B64" s="10" t="s">
        <v>40</v>
      </c>
      <c r="C64" s="10"/>
      <c r="D64" s="10"/>
      <c r="E64" s="10"/>
      <c r="F64" s="10"/>
      <c r="G64" s="11">
        <v>0</v>
      </c>
      <c r="H64" s="10">
        <v>50</v>
      </c>
      <c r="I64" s="10" t="s">
        <v>36</v>
      </c>
      <c r="J64" s="10"/>
      <c r="K64" s="10">
        <f t="shared" si="12"/>
        <v>0</v>
      </c>
      <c r="L64" s="10">
        <f t="shared" si="3"/>
        <v>0</v>
      </c>
      <c r="M64" s="10"/>
      <c r="N64" s="10">
        <v>0</v>
      </c>
      <c r="O64" s="10">
        <f t="shared" si="4"/>
        <v>0</v>
      </c>
      <c r="P64" s="12"/>
      <c r="Q64" s="12"/>
      <c r="R64" s="10"/>
      <c r="S64" s="10" t="e">
        <f t="shared" si="5"/>
        <v>#DIV/0!</v>
      </c>
      <c r="T64" s="10" t="e">
        <f t="shared" si="6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 t="s">
        <v>41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103</v>
      </c>
      <c r="B65" s="10" t="s">
        <v>40</v>
      </c>
      <c r="C65" s="10"/>
      <c r="D65" s="10"/>
      <c r="E65" s="10"/>
      <c r="F65" s="10"/>
      <c r="G65" s="11">
        <v>0</v>
      </c>
      <c r="H65" s="10">
        <v>30</v>
      </c>
      <c r="I65" s="10" t="s">
        <v>36</v>
      </c>
      <c r="J65" s="10"/>
      <c r="K65" s="10">
        <f t="shared" si="12"/>
        <v>0</v>
      </c>
      <c r="L65" s="10">
        <f t="shared" si="3"/>
        <v>0</v>
      </c>
      <c r="M65" s="10"/>
      <c r="N65" s="10">
        <v>0</v>
      </c>
      <c r="O65" s="10">
        <f t="shared" si="4"/>
        <v>0</v>
      </c>
      <c r="P65" s="12"/>
      <c r="Q65" s="12"/>
      <c r="R65" s="10"/>
      <c r="S65" s="10" t="e">
        <f t="shared" si="5"/>
        <v>#DIV/0!</v>
      </c>
      <c r="T65" s="10" t="e">
        <f t="shared" si="6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 t="s">
        <v>41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104</v>
      </c>
      <c r="B66" s="10" t="s">
        <v>40</v>
      </c>
      <c r="C66" s="10"/>
      <c r="D66" s="10"/>
      <c r="E66" s="10"/>
      <c r="F66" s="10"/>
      <c r="G66" s="11">
        <v>0</v>
      </c>
      <c r="H66" s="10">
        <v>55</v>
      </c>
      <c r="I66" s="10" t="s">
        <v>36</v>
      </c>
      <c r="J66" s="10"/>
      <c r="K66" s="10">
        <f t="shared" si="12"/>
        <v>0</v>
      </c>
      <c r="L66" s="10">
        <f t="shared" si="3"/>
        <v>0</v>
      </c>
      <c r="M66" s="10"/>
      <c r="N66" s="10">
        <v>0</v>
      </c>
      <c r="O66" s="10">
        <f t="shared" si="4"/>
        <v>0</v>
      </c>
      <c r="P66" s="12"/>
      <c r="Q66" s="12"/>
      <c r="R66" s="10"/>
      <c r="S66" s="10" t="e">
        <f t="shared" si="5"/>
        <v>#DIV/0!</v>
      </c>
      <c r="T66" s="10" t="e">
        <f t="shared" si="6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 t="s">
        <v>41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105</v>
      </c>
      <c r="B67" s="10" t="s">
        <v>40</v>
      </c>
      <c r="C67" s="10"/>
      <c r="D67" s="10"/>
      <c r="E67" s="10"/>
      <c r="F67" s="10"/>
      <c r="G67" s="11">
        <v>0</v>
      </c>
      <c r="H67" s="10">
        <v>40</v>
      </c>
      <c r="I67" s="10" t="s">
        <v>36</v>
      </c>
      <c r="J67" s="10"/>
      <c r="K67" s="10">
        <f t="shared" si="12"/>
        <v>0</v>
      </c>
      <c r="L67" s="10">
        <f t="shared" si="3"/>
        <v>0</v>
      </c>
      <c r="M67" s="10"/>
      <c r="N67" s="10">
        <v>0</v>
      </c>
      <c r="O67" s="10">
        <f t="shared" si="4"/>
        <v>0</v>
      </c>
      <c r="P67" s="12"/>
      <c r="Q67" s="12"/>
      <c r="R67" s="10"/>
      <c r="S67" s="10" t="e">
        <f t="shared" si="5"/>
        <v>#DIV/0!</v>
      </c>
      <c r="T67" s="10" t="e">
        <f t="shared" si="6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 t="s">
        <v>41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40</v>
      </c>
      <c r="C68" s="1"/>
      <c r="D68" s="1">
        <v>102</v>
      </c>
      <c r="E68" s="1">
        <v>71</v>
      </c>
      <c r="F68" s="1">
        <v>30</v>
      </c>
      <c r="G68" s="7">
        <v>0.4</v>
      </c>
      <c r="H68" s="1">
        <v>50</v>
      </c>
      <c r="I68" s="1" t="s">
        <v>36</v>
      </c>
      <c r="J68" s="1">
        <v>72</v>
      </c>
      <c r="K68" s="1">
        <f t="shared" si="12"/>
        <v>-1</v>
      </c>
      <c r="L68" s="1">
        <f t="shared" si="3"/>
        <v>71</v>
      </c>
      <c r="M68" s="1"/>
      <c r="N68" s="1">
        <v>70</v>
      </c>
      <c r="O68" s="1">
        <f t="shared" si="4"/>
        <v>14.2</v>
      </c>
      <c r="P68" s="5">
        <f>12*O68-N68-F68</f>
        <v>70.399999999999977</v>
      </c>
      <c r="Q68" s="5"/>
      <c r="R68" s="1"/>
      <c r="S68" s="1">
        <f t="shared" si="5"/>
        <v>11.999999999999998</v>
      </c>
      <c r="T68" s="1">
        <f t="shared" si="6"/>
        <v>7.042253521126761</v>
      </c>
      <c r="U68" s="1">
        <v>11.4</v>
      </c>
      <c r="V68" s="1">
        <v>0</v>
      </c>
      <c r="W68" s="1">
        <v>0</v>
      </c>
      <c r="X68" s="1">
        <v>14.2</v>
      </c>
      <c r="Y68" s="1">
        <v>14.4</v>
      </c>
      <c r="Z68" s="1">
        <v>3.2</v>
      </c>
      <c r="AA68" s="1">
        <v>6.6</v>
      </c>
      <c r="AB68" s="1">
        <v>5.6</v>
      </c>
      <c r="AC68" s="1">
        <v>2.2000000000000002</v>
      </c>
      <c r="AD68" s="1">
        <v>6.8</v>
      </c>
      <c r="AE68" s="1"/>
      <c r="AF68" s="1">
        <f t="shared" si="7"/>
        <v>28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40</v>
      </c>
      <c r="C69" s="1">
        <v>6</v>
      </c>
      <c r="D69" s="1"/>
      <c r="E69" s="1">
        <v>3</v>
      </c>
      <c r="F69" s="1"/>
      <c r="G69" s="7">
        <v>0.11</v>
      </c>
      <c r="H69" s="1">
        <v>150</v>
      </c>
      <c r="I69" s="1" t="s">
        <v>36</v>
      </c>
      <c r="J69" s="1">
        <v>3</v>
      </c>
      <c r="K69" s="1">
        <f t="shared" si="12"/>
        <v>0</v>
      </c>
      <c r="L69" s="1">
        <f t="shared" si="3"/>
        <v>3</v>
      </c>
      <c r="M69" s="1"/>
      <c r="N69" s="1">
        <v>12</v>
      </c>
      <c r="O69" s="1">
        <f t="shared" si="4"/>
        <v>0.6</v>
      </c>
      <c r="P69" s="5"/>
      <c r="Q69" s="5"/>
      <c r="R69" s="1"/>
      <c r="S69" s="1">
        <f t="shared" si="5"/>
        <v>20</v>
      </c>
      <c r="T69" s="1">
        <f t="shared" si="6"/>
        <v>20</v>
      </c>
      <c r="U69" s="1">
        <v>1.2</v>
      </c>
      <c r="V69" s="1">
        <v>2.2000000000000002</v>
      </c>
      <c r="W69" s="1">
        <v>3.4</v>
      </c>
      <c r="X69" s="1">
        <v>4.2</v>
      </c>
      <c r="Y69" s="1">
        <v>2.6</v>
      </c>
      <c r="Z69" s="1">
        <v>1.4</v>
      </c>
      <c r="AA69" s="1">
        <v>2.2000000000000002</v>
      </c>
      <c r="AB69" s="1">
        <v>1.8</v>
      </c>
      <c r="AC69" s="1">
        <v>1.4</v>
      </c>
      <c r="AD69" s="1">
        <v>2</v>
      </c>
      <c r="AE69" s="15" t="s">
        <v>135</v>
      </c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108</v>
      </c>
      <c r="B70" s="1" t="s">
        <v>40</v>
      </c>
      <c r="C70" s="1"/>
      <c r="D70" s="1"/>
      <c r="E70" s="1"/>
      <c r="F70" s="1"/>
      <c r="G70" s="7">
        <v>0.06</v>
      </c>
      <c r="H70" s="1">
        <v>60</v>
      </c>
      <c r="I70" s="1" t="s">
        <v>36</v>
      </c>
      <c r="J70" s="1"/>
      <c r="K70" s="1">
        <f t="shared" ref="K70:K93" si="15">E70-J70</f>
        <v>0</v>
      </c>
      <c r="L70" s="1">
        <f t="shared" si="3"/>
        <v>0</v>
      </c>
      <c r="M70" s="1"/>
      <c r="N70" s="13"/>
      <c r="O70" s="1">
        <f t="shared" si="4"/>
        <v>0</v>
      </c>
      <c r="P70" s="14">
        <v>10</v>
      </c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3" t="s">
        <v>109</v>
      </c>
      <c r="AF70" s="1">
        <f t="shared" si="7"/>
        <v>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110</v>
      </c>
      <c r="B71" s="1" t="s">
        <v>40</v>
      </c>
      <c r="C71" s="1"/>
      <c r="D71" s="1"/>
      <c r="E71" s="1"/>
      <c r="F71" s="1"/>
      <c r="G71" s="7">
        <v>0.15</v>
      </c>
      <c r="H71" s="1">
        <v>60</v>
      </c>
      <c r="I71" s="1" t="s">
        <v>36</v>
      </c>
      <c r="J71" s="1"/>
      <c r="K71" s="1">
        <f t="shared" si="15"/>
        <v>0</v>
      </c>
      <c r="L71" s="1">
        <f t="shared" ref="L71:L93" si="16">E71-M71</f>
        <v>0</v>
      </c>
      <c r="M71" s="1"/>
      <c r="N71" s="13"/>
      <c r="O71" s="1">
        <f t="shared" ref="O71:O93" si="17">L71/5</f>
        <v>0</v>
      </c>
      <c r="P71" s="14">
        <v>10</v>
      </c>
      <c r="Q71" s="5"/>
      <c r="R71" s="1"/>
      <c r="S71" s="1" t="e">
        <f t="shared" ref="S71:S93" si="18">(F71+N71+P71)/O71</f>
        <v>#DIV/0!</v>
      </c>
      <c r="T71" s="1" t="e">
        <f t="shared" ref="T71:T93" si="19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-0.2</v>
      </c>
      <c r="AC71" s="1">
        <v>-0.2</v>
      </c>
      <c r="AD71" s="1">
        <v>0</v>
      </c>
      <c r="AE71" s="13" t="s">
        <v>111</v>
      </c>
      <c r="AF71" s="1">
        <f t="shared" ref="AF71:AF93" si="20">ROUND(P71*G71,0)</f>
        <v>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40</v>
      </c>
      <c r="C72" s="1"/>
      <c r="D72" s="1">
        <v>150</v>
      </c>
      <c r="E72" s="1">
        <v>42</v>
      </c>
      <c r="F72" s="1">
        <v>108</v>
      </c>
      <c r="G72" s="7">
        <v>0.4</v>
      </c>
      <c r="H72" s="1">
        <v>55</v>
      </c>
      <c r="I72" s="1" t="s">
        <v>36</v>
      </c>
      <c r="J72" s="1">
        <v>49</v>
      </c>
      <c r="K72" s="1">
        <f t="shared" si="15"/>
        <v>-7</v>
      </c>
      <c r="L72" s="1">
        <f t="shared" si="16"/>
        <v>42</v>
      </c>
      <c r="M72" s="1"/>
      <c r="N72" s="1">
        <v>0</v>
      </c>
      <c r="O72" s="1">
        <f t="shared" si="17"/>
        <v>8.4</v>
      </c>
      <c r="P72" s="5"/>
      <c r="Q72" s="5"/>
      <c r="R72" s="1"/>
      <c r="S72" s="1">
        <f t="shared" si="18"/>
        <v>12.857142857142856</v>
      </c>
      <c r="T72" s="1">
        <f t="shared" si="19"/>
        <v>12.857142857142856</v>
      </c>
      <c r="U72" s="1">
        <v>7.2</v>
      </c>
      <c r="V72" s="1">
        <v>4</v>
      </c>
      <c r="W72" s="1">
        <v>4</v>
      </c>
      <c r="X72" s="1">
        <v>14</v>
      </c>
      <c r="Y72" s="1">
        <v>20.2</v>
      </c>
      <c r="Z72" s="1">
        <v>8</v>
      </c>
      <c r="AA72" s="1">
        <v>1.8</v>
      </c>
      <c r="AB72" s="1">
        <v>0.2</v>
      </c>
      <c r="AC72" s="1">
        <v>0.2</v>
      </c>
      <c r="AD72" s="1">
        <v>9.4</v>
      </c>
      <c r="AE72" s="1"/>
      <c r="AF72" s="1">
        <f t="shared" si="2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35</v>
      </c>
      <c r="C73" s="1">
        <v>8.2789999999999999</v>
      </c>
      <c r="D73" s="1">
        <v>69.558999999999997</v>
      </c>
      <c r="E73" s="1">
        <v>31.57</v>
      </c>
      <c r="F73" s="1">
        <v>37.206000000000003</v>
      </c>
      <c r="G73" s="7">
        <v>1</v>
      </c>
      <c r="H73" s="1">
        <v>55</v>
      </c>
      <c r="I73" s="1" t="s">
        <v>36</v>
      </c>
      <c r="J73" s="1">
        <v>31.6</v>
      </c>
      <c r="K73" s="1">
        <f t="shared" si="15"/>
        <v>-3.0000000000001137E-2</v>
      </c>
      <c r="L73" s="1">
        <f t="shared" si="16"/>
        <v>31.57</v>
      </c>
      <c r="M73" s="1"/>
      <c r="N73" s="1">
        <v>12.93399999999999</v>
      </c>
      <c r="O73" s="1">
        <f t="shared" si="17"/>
        <v>6.3140000000000001</v>
      </c>
      <c r="P73" s="5">
        <f>12*O73-N73-F73</f>
        <v>25.628000000000007</v>
      </c>
      <c r="Q73" s="5"/>
      <c r="R73" s="1"/>
      <c r="S73" s="1">
        <f t="shared" si="18"/>
        <v>12</v>
      </c>
      <c r="T73" s="1">
        <f t="shared" si="19"/>
        <v>7.9410833069369646</v>
      </c>
      <c r="U73" s="1">
        <v>6.0284000000000004</v>
      </c>
      <c r="V73" s="1">
        <v>4.9134000000000002</v>
      </c>
      <c r="W73" s="1">
        <v>5.7858000000000001</v>
      </c>
      <c r="X73" s="1">
        <v>6.7127999999999997</v>
      </c>
      <c r="Y73" s="1">
        <v>4.3632</v>
      </c>
      <c r="Z73" s="1">
        <v>2.5428000000000002</v>
      </c>
      <c r="AA73" s="1">
        <v>2.5428000000000002</v>
      </c>
      <c r="AB73" s="1">
        <v>2.1288</v>
      </c>
      <c r="AC73" s="1">
        <v>2.1280000000000001</v>
      </c>
      <c r="AD73" s="1">
        <v>5.5648</v>
      </c>
      <c r="AE73" s="1"/>
      <c r="AF73" s="1">
        <f t="shared" si="20"/>
        <v>26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114</v>
      </c>
      <c r="B74" s="10" t="s">
        <v>35</v>
      </c>
      <c r="C74" s="10"/>
      <c r="D74" s="10"/>
      <c r="E74" s="10"/>
      <c r="F74" s="10"/>
      <c r="G74" s="11">
        <v>0</v>
      </c>
      <c r="H74" s="10">
        <v>50</v>
      </c>
      <c r="I74" s="10" t="s">
        <v>36</v>
      </c>
      <c r="J74" s="10"/>
      <c r="K74" s="10">
        <f t="shared" si="15"/>
        <v>0</v>
      </c>
      <c r="L74" s="10">
        <f t="shared" si="16"/>
        <v>0</v>
      </c>
      <c r="M74" s="10"/>
      <c r="N74" s="10">
        <v>0</v>
      </c>
      <c r="O74" s="10">
        <f t="shared" si="17"/>
        <v>0</v>
      </c>
      <c r="P74" s="12"/>
      <c r="Q74" s="12"/>
      <c r="R74" s="10"/>
      <c r="S74" s="10" t="e">
        <f t="shared" si="18"/>
        <v>#DIV/0!</v>
      </c>
      <c r="T74" s="10" t="e">
        <f t="shared" si="19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 t="s">
        <v>41</v>
      </c>
      <c r="AF74" s="1">
        <f t="shared" si="2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40</v>
      </c>
      <c r="C75" s="1">
        <v>15</v>
      </c>
      <c r="D75" s="1"/>
      <c r="E75" s="1">
        <v>15</v>
      </c>
      <c r="F75" s="1"/>
      <c r="G75" s="7">
        <v>0.2</v>
      </c>
      <c r="H75" s="1">
        <v>40</v>
      </c>
      <c r="I75" s="1" t="s">
        <v>36</v>
      </c>
      <c r="J75" s="1">
        <v>16</v>
      </c>
      <c r="K75" s="1">
        <f t="shared" si="15"/>
        <v>-1</v>
      </c>
      <c r="L75" s="1">
        <f t="shared" si="16"/>
        <v>15</v>
      </c>
      <c r="M75" s="1"/>
      <c r="N75" s="1">
        <v>6</v>
      </c>
      <c r="O75" s="1">
        <f t="shared" si="17"/>
        <v>3</v>
      </c>
      <c r="P75" s="5">
        <f>8*O75-N75-F75</f>
        <v>18</v>
      </c>
      <c r="Q75" s="5"/>
      <c r="R75" s="1"/>
      <c r="S75" s="1">
        <f t="shared" si="18"/>
        <v>8</v>
      </c>
      <c r="T75" s="1">
        <f t="shared" si="19"/>
        <v>2</v>
      </c>
      <c r="U75" s="1">
        <v>1.4</v>
      </c>
      <c r="V75" s="1">
        <v>0</v>
      </c>
      <c r="W75" s="1">
        <v>0.4</v>
      </c>
      <c r="X75" s="1">
        <v>0.2</v>
      </c>
      <c r="Y75" s="1">
        <v>0.2</v>
      </c>
      <c r="Z75" s="1">
        <v>0.4</v>
      </c>
      <c r="AA75" s="1">
        <v>0.4</v>
      </c>
      <c r="AB75" s="1">
        <v>-0.2</v>
      </c>
      <c r="AC75" s="1">
        <v>-0.2</v>
      </c>
      <c r="AD75" s="1">
        <v>0.8</v>
      </c>
      <c r="AE75" s="1"/>
      <c r="AF75" s="1">
        <f t="shared" si="20"/>
        <v>4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40</v>
      </c>
      <c r="C76" s="1"/>
      <c r="D76" s="1">
        <v>90</v>
      </c>
      <c r="E76" s="1">
        <v>24</v>
      </c>
      <c r="F76" s="1">
        <v>66</v>
      </c>
      <c r="G76" s="7">
        <v>0.2</v>
      </c>
      <c r="H76" s="1">
        <v>35</v>
      </c>
      <c r="I76" s="1" t="s">
        <v>36</v>
      </c>
      <c r="J76" s="1">
        <v>36</v>
      </c>
      <c r="K76" s="1">
        <f t="shared" si="15"/>
        <v>-12</v>
      </c>
      <c r="L76" s="1">
        <f t="shared" si="16"/>
        <v>24</v>
      </c>
      <c r="M76" s="1"/>
      <c r="N76" s="1">
        <v>0</v>
      </c>
      <c r="O76" s="1">
        <f t="shared" si="17"/>
        <v>4.8</v>
      </c>
      <c r="P76" s="5"/>
      <c r="Q76" s="5"/>
      <c r="R76" s="1"/>
      <c r="S76" s="1">
        <f t="shared" si="18"/>
        <v>13.75</v>
      </c>
      <c r="T76" s="1">
        <f t="shared" si="19"/>
        <v>13.75</v>
      </c>
      <c r="U76" s="1">
        <v>3.6</v>
      </c>
      <c r="V76" s="1">
        <v>0</v>
      </c>
      <c r="W76" s="1">
        <v>0.4</v>
      </c>
      <c r="X76" s="1">
        <v>8</v>
      </c>
      <c r="Y76" s="1">
        <v>10.4</v>
      </c>
      <c r="Z76" s="1">
        <v>3.2</v>
      </c>
      <c r="AA76" s="1">
        <v>0.8</v>
      </c>
      <c r="AB76" s="1">
        <v>-0.2</v>
      </c>
      <c r="AC76" s="1">
        <v>-0.2</v>
      </c>
      <c r="AD76" s="1">
        <v>5.2</v>
      </c>
      <c r="AE76" s="1"/>
      <c r="AF76" s="1">
        <f t="shared" si="2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117</v>
      </c>
      <c r="B77" s="16" t="s">
        <v>35</v>
      </c>
      <c r="C77" s="16">
        <v>-20.172000000000001</v>
      </c>
      <c r="D77" s="16">
        <v>321.58999999999997</v>
      </c>
      <c r="E77" s="16">
        <v>109.51600000000001</v>
      </c>
      <c r="F77" s="16">
        <v>188.684</v>
      </c>
      <c r="G77" s="17">
        <v>1</v>
      </c>
      <c r="H77" s="16">
        <v>60</v>
      </c>
      <c r="I77" s="16" t="s">
        <v>36</v>
      </c>
      <c r="J77" s="16">
        <v>311.64</v>
      </c>
      <c r="K77" s="16">
        <f t="shared" si="15"/>
        <v>-202.12399999999997</v>
      </c>
      <c r="L77" s="16">
        <f t="shared" si="16"/>
        <v>104.42400000000001</v>
      </c>
      <c r="M77" s="16">
        <v>5.0919999999999996</v>
      </c>
      <c r="N77" s="16">
        <v>0</v>
      </c>
      <c r="O77" s="16">
        <f t="shared" si="17"/>
        <v>20.884800000000002</v>
      </c>
      <c r="P77" s="18">
        <f>13*O77-N77-F77</f>
        <v>82.818400000000025</v>
      </c>
      <c r="Q77" s="18"/>
      <c r="R77" s="16"/>
      <c r="S77" s="16">
        <f t="shared" si="18"/>
        <v>13</v>
      </c>
      <c r="T77" s="16">
        <f t="shared" si="19"/>
        <v>9.0345131387420512</v>
      </c>
      <c r="U77" s="16">
        <v>17.824999999999999</v>
      </c>
      <c r="V77" s="16">
        <v>17.6462</v>
      </c>
      <c r="W77" s="16">
        <v>24.766200000000001</v>
      </c>
      <c r="X77" s="16">
        <v>33.200800000000001</v>
      </c>
      <c r="Y77" s="16">
        <v>32.875599999999999</v>
      </c>
      <c r="Z77" s="16">
        <v>22.490400000000001</v>
      </c>
      <c r="AA77" s="16">
        <v>19.434000000000001</v>
      </c>
      <c r="AB77" s="16">
        <v>23.170400000000001</v>
      </c>
      <c r="AC77" s="16">
        <v>26.256399999999999</v>
      </c>
      <c r="AD77" s="16">
        <v>27.844799999999999</v>
      </c>
      <c r="AE77" s="16" t="s">
        <v>56</v>
      </c>
      <c r="AF77" s="1">
        <f t="shared" si="20"/>
        <v>83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118</v>
      </c>
      <c r="B78" s="19" t="s">
        <v>35</v>
      </c>
      <c r="C78" s="19">
        <v>230.66900000000001</v>
      </c>
      <c r="D78" s="19">
        <v>1698.405</v>
      </c>
      <c r="E78" s="19">
        <v>708.67700000000002</v>
      </c>
      <c r="F78" s="19">
        <v>992.274</v>
      </c>
      <c r="G78" s="20">
        <v>1</v>
      </c>
      <c r="H78" s="19">
        <v>60</v>
      </c>
      <c r="I78" s="19" t="s">
        <v>36</v>
      </c>
      <c r="J78" s="19">
        <v>2736.88</v>
      </c>
      <c r="K78" s="19">
        <f t="shared" si="15"/>
        <v>-2028.203</v>
      </c>
      <c r="L78" s="19">
        <f t="shared" si="16"/>
        <v>678.71199999999999</v>
      </c>
      <c r="M78" s="19">
        <v>29.965</v>
      </c>
      <c r="N78" s="19">
        <v>189.1065999999997</v>
      </c>
      <c r="O78" s="19">
        <f t="shared" si="17"/>
        <v>135.7424</v>
      </c>
      <c r="P78" s="21">
        <f t="shared" ref="P78" si="21">9*O78-N78-F78</f>
        <v>40.301000000000499</v>
      </c>
      <c r="Q78" s="21"/>
      <c r="R78" s="19"/>
      <c r="S78" s="19">
        <f t="shared" si="18"/>
        <v>9.0000000000000018</v>
      </c>
      <c r="T78" s="19">
        <f t="shared" si="19"/>
        <v>8.7031067669350151</v>
      </c>
      <c r="U78" s="19">
        <v>145.80459999999999</v>
      </c>
      <c r="V78" s="19">
        <v>149.50720000000001</v>
      </c>
      <c r="W78" s="19">
        <v>141.0034</v>
      </c>
      <c r="X78" s="19">
        <v>140.62559999999999</v>
      </c>
      <c r="Y78" s="19">
        <v>158.4755999999999</v>
      </c>
      <c r="Z78" s="19">
        <v>149.29679999999999</v>
      </c>
      <c r="AA78" s="19">
        <v>138.32939999999999</v>
      </c>
      <c r="AB78" s="19">
        <v>113.85080000000001</v>
      </c>
      <c r="AC78" s="19">
        <v>163.8124</v>
      </c>
      <c r="AD78" s="19">
        <v>150.85140000000001</v>
      </c>
      <c r="AE78" s="19" t="s">
        <v>58</v>
      </c>
      <c r="AF78" s="1">
        <f t="shared" si="20"/>
        <v>40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119</v>
      </c>
      <c r="B79" s="19" t="s">
        <v>35</v>
      </c>
      <c r="C79" s="19">
        <v>603.755</v>
      </c>
      <c r="D79" s="19">
        <v>2222.8969999999999</v>
      </c>
      <c r="E79" s="19">
        <v>1287.357</v>
      </c>
      <c r="F79" s="19">
        <v>1462.098</v>
      </c>
      <c r="G79" s="20">
        <v>1</v>
      </c>
      <c r="H79" s="19">
        <v>60</v>
      </c>
      <c r="I79" s="19" t="s">
        <v>36</v>
      </c>
      <c r="J79" s="19">
        <v>4269.4769999999999</v>
      </c>
      <c r="K79" s="19">
        <f t="shared" si="15"/>
        <v>-2982.12</v>
      </c>
      <c r="L79" s="19">
        <f t="shared" si="16"/>
        <v>1287.357</v>
      </c>
      <c r="M79" s="19"/>
      <c r="N79" s="19">
        <v>71.128799999999956</v>
      </c>
      <c r="O79" s="19">
        <f t="shared" si="17"/>
        <v>257.47140000000002</v>
      </c>
      <c r="P79" s="21">
        <f>8.5*O79-N79-F79</f>
        <v>655.2801000000004</v>
      </c>
      <c r="Q79" s="21"/>
      <c r="R79" s="19"/>
      <c r="S79" s="19">
        <f t="shared" si="18"/>
        <v>8.5</v>
      </c>
      <c r="T79" s="19">
        <f t="shared" si="19"/>
        <v>5.9549402380225525</v>
      </c>
      <c r="U79" s="19">
        <v>221.4136</v>
      </c>
      <c r="V79" s="19">
        <v>213.71379999999991</v>
      </c>
      <c r="W79" s="19">
        <v>254.6438</v>
      </c>
      <c r="X79" s="19">
        <v>267.33179999999999</v>
      </c>
      <c r="Y79" s="19">
        <v>255.36099999999999</v>
      </c>
      <c r="Z79" s="19">
        <v>209.58</v>
      </c>
      <c r="AA79" s="19">
        <v>186.12299999999999</v>
      </c>
      <c r="AB79" s="19">
        <v>133.81299999999999</v>
      </c>
      <c r="AC79" s="19">
        <v>155.6456</v>
      </c>
      <c r="AD79" s="19">
        <v>151.3836</v>
      </c>
      <c r="AE79" s="19" t="s">
        <v>58</v>
      </c>
      <c r="AF79" s="1">
        <f t="shared" si="20"/>
        <v>655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120</v>
      </c>
      <c r="B80" s="16" t="s">
        <v>35</v>
      </c>
      <c r="C80" s="16">
        <v>819.74</v>
      </c>
      <c r="D80" s="16">
        <v>1122.635</v>
      </c>
      <c r="E80" s="16">
        <v>1223.4949999999999</v>
      </c>
      <c r="F80" s="16">
        <v>613.54899999999998</v>
      </c>
      <c r="G80" s="17">
        <v>1</v>
      </c>
      <c r="H80" s="16">
        <v>60</v>
      </c>
      <c r="I80" s="16" t="s">
        <v>36</v>
      </c>
      <c r="J80" s="16">
        <v>5202.7629999999999</v>
      </c>
      <c r="K80" s="16">
        <f t="shared" si="15"/>
        <v>-3979.268</v>
      </c>
      <c r="L80" s="16">
        <f t="shared" si="16"/>
        <v>1101.3689999999999</v>
      </c>
      <c r="M80" s="16">
        <v>122.126</v>
      </c>
      <c r="N80" s="16">
        <v>1500</v>
      </c>
      <c r="O80" s="16">
        <f t="shared" si="17"/>
        <v>220.27379999999999</v>
      </c>
      <c r="P80" s="18">
        <f>13*O80-N80-F80</f>
        <v>750.01040000000012</v>
      </c>
      <c r="Q80" s="18"/>
      <c r="R80" s="16"/>
      <c r="S80" s="16">
        <f t="shared" si="18"/>
        <v>13</v>
      </c>
      <c r="T80" s="16">
        <f t="shared" si="19"/>
        <v>9.5950993717818456</v>
      </c>
      <c r="U80" s="16">
        <v>198.94319999999999</v>
      </c>
      <c r="V80" s="16">
        <v>90.397599999999869</v>
      </c>
      <c r="W80" s="16">
        <v>169.67599999999999</v>
      </c>
      <c r="X80" s="16">
        <v>203.65620000000001</v>
      </c>
      <c r="Y80" s="16">
        <v>163.46979999999991</v>
      </c>
      <c r="Z80" s="16">
        <v>201.29920000000001</v>
      </c>
      <c r="AA80" s="16">
        <v>248.6574</v>
      </c>
      <c r="AB80" s="16">
        <v>279.25639999999999</v>
      </c>
      <c r="AC80" s="16">
        <v>298.99119999999999</v>
      </c>
      <c r="AD80" s="16">
        <v>322.81799999999998</v>
      </c>
      <c r="AE80" s="16" t="s">
        <v>50</v>
      </c>
      <c r="AF80" s="1">
        <f t="shared" si="20"/>
        <v>750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35</v>
      </c>
      <c r="C81" s="1">
        <v>28.564</v>
      </c>
      <c r="D81" s="1">
        <v>10.789</v>
      </c>
      <c r="E81" s="1">
        <v>13.612</v>
      </c>
      <c r="F81" s="1">
        <v>17.613</v>
      </c>
      <c r="G81" s="7">
        <v>1</v>
      </c>
      <c r="H81" s="1">
        <v>55</v>
      </c>
      <c r="I81" s="1" t="s">
        <v>36</v>
      </c>
      <c r="J81" s="1">
        <v>13.9</v>
      </c>
      <c r="K81" s="1">
        <f t="shared" si="15"/>
        <v>-0.28800000000000026</v>
      </c>
      <c r="L81" s="1">
        <f t="shared" si="16"/>
        <v>13.612</v>
      </c>
      <c r="M81" s="1"/>
      <c r="N81" s="1">
        <v>21.77</v>
      </c>
      <c r="O81" s="1">
        <f t="shared" si="17"/>
        <v>2.7223999999999999</v>
      </c>
      <c r="P81" s="5"/>
      <c r="Q81" s="5"/>
      <c r="R81" s="1"/>
      <c r="S81" s="1">
        <f t="shared" si="18"/>
        <v>14.466279753158975</v>
      </c>
      <c r="T81" s="1">
        <f t="shared" si="19"/>
        <v>14.466279753158975</v>
      </c>
      <c r="U81" s="1">
        <v>3.5327999999999999</v>
      </c>
      <c r="V81" s="1">
        <v>2.1684000000000001</v>
      </c>
      <c r="W81" s="1">
        <v>1.6192</v>
      </c>
      <c r="X81" s="1">
        <v>1.7436</v>
      </c>
      <c r="Y81" s="1">
        <v>3.0289999999999999</v>
      </c>
      <c r="Z81" s="1">
        <v>3.4157999999999999</v>
      </c>
      <c r="AA81" s="1">
        <v>1.8544</v>
      </c>
      <c r="AB81" s="1">
        <v>1.3211999999999999</v>
      </c>
      <c r="AC81" s="1">
        <v>1.5744</v>
      </c>
      <c r="AD81" s="1">
        <v>1.31</v>
      </c>
      <c r="AE81" s="1"/>
      <c r="AF81" s="1">
        <f t="shared" si="2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35</v>
      </c>
      <c r="C82" s="1">
        <v>10.617000000000001</v>
      </c>
      <c r="D82" s="1">
        <v>43.067999999999998</v>
      </c>
      <c r="E82" s="1">
        <v>6.7</v>
      </c>
      <c r="F82" s="1">
        <v>40.280999999999999</v>
      </c>
      <c r="G82" s="7">
        <v>1</v>
      </c>
      <c r="H82" s="1">
        <v>55</v>
      </c>
      <c r="I82" s="1" t="s">
        <v>36</v>
      </c>
      <c r="J82" s="1">
        <v>10</v>
      </c>
      <c r="K82" s="1">
        <f t="shared" si="15"/>
        <v>-3.3</v>
      </c>
      <c r="L82" s="1">
        <f t="shared" si="16"/>
        <v>6.7</v>
      </c>
      <c r="M82" s="1"/>
      <c r="N82" s="1">
        <v>0</v>
      </c>
      <c r="O82" s="1">
        <f t="shared" si="17"/>
        <v>1.34</v>
      </c>
      <c r="P82" s="5"/>
      <c r="Q82" s="5"/>
      <c r="R82" s="1"/>
      <c r="S82" s="1">
        <f t="shared" si="18"/>
        <v>30.060447761194027</v>
      </c>
      <c r="T82" s="1">
        <f t="shared" si="19"/>
        <v>30.060447761194027</v>
      </c>
      <c r="U82" s="1">
        <v>2.1448</v>
      </c>
      <c r="V82" s="1">
        <v>3.2332000000000001</v>
      </c>
      <c r="W82" s="1">
        <v>2.4304000000000001</v>
      </c>
      <c r="X82" s="1">
        <v>1.6112</v>
      </c>
      <c r="Y82" s="1">
        <v>1.88</v>
      </c>
      <c r="Z82" s="1">
        <v>2.4188000000000001</v>
      </c>
      <c r="AA82" s="1">
        <v>2.15</v>
      </c>
      <c r="AB82" s="1">
        <v>1.6104000000000001</v>
      </c>
      <c r="AC82" s="1">
        <v>1.6064000000000001</v>
      </c>
      <c r="AD82" s="1">
        <v>0.53400000000000003</v>
      </c>
      <c r="AE82" s="1"/>
      <c r="AF82" s="1">
        <f t="shared" si="2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35</v>
      </c>
      <c r="C83" s="1">
        <v>5.375</v>
      </c>
      <c r="D83" s="1">
        <v>21.521999999999998</v>
      </c>
      <c r="E83" s="1">
        <v>2.6680000000000001</v>
      </c>
      <c r="F83" s="1">
        <v>18.904</v>
      </c>
      <c r="G83" s="7">
        <v>1</v>
      </c>
      <c r="H83" s="1">
        <v>55</v>
      </c>
      <c r="I83" s="1" t="s">
        <v>36</v>
      </c>
      <c r="J83" s="1">
        <v>8.1999999999999993</v>
      </c>
      <c r="K83" s="1">
        <f t="shared" si="15"/>
        <v>-5.5319999999999991</v>
      </c>
      <c r="L83" s="1">
        <f t="shared" si="16"/>
        <v>2.6680000000000001</v>
      </c>
      <c r="M83" s="1"/>
      <c r="N83" s="1">
        <v>0</v>
      </c>
      <c r="O83" s="1">
        <f t="shared" si="17"/>
        <v>0.53360000000000007</v>
      </c>
      <c r="P83" s="5"/>
      <c r="Q83" s="5"/>
      <c r="R83" s="1"/>
      <c r="S83" s="1">
        <f t="shared" si="18"/>
        <v>35.427286356821583</v>
      </c>
      <c r="T83" s="1">
        <f t="shared" si="19"/>
        <v>35.427286356821583</v>
      </c>
      <c r="U83" s="1">
        <v>0.53479999999999994</v>
      </c>
      <c r="V83" s="1">
        <v>1.3368</v>
      </c>
      <c r="W83" s="1">
        <v>0.80719999999999992</v>
      </c>
      <c r="X83" s="1">
        <v>0.26960000000000001</v>
      </c>
      <c r="Y83" s="1">
        <v>0.5444</v>
      </c>
      <c r="Z83" s="1">
        <v>0.54800000000000004</v>
      </c>
      <c r="AA83" s="1">
        <v>0.80399999999999994</v>
      </c>
      <c r="AB83" s="1">
        <v>0.79920000000000002</v>
      </c>
      <c r="AC83" s="1">
        <v>0.80519999999999992</v>
      </c>
      <c r="AD83" s="1">
        <v>0.53400000000000003</v>
      </c>
      <c r="AE83" s="1"/>
      <c r="AF83" s="1">
        <f t="shared" si="2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124</v>
      </c>
      <c r="B84" s="10" t="s">
        <v>35</v>
      </c>
      <c r="C84" s="10"/>
      <c r="D84" s="10"/>
      <c r="E84" s="10"/>
      <c r="F84" s="10"/>
      <c r="G84" s="11">
        <v>0</v>
      </c>
      <c r="H84" s="10">
        <v>60</v>
      </c>
      <c r="I84" s="10" t="s">
        <v>36</v>
      </c>
      <c r="J84" s="10"/>
      <c r="K84" s="10">
        <f t="shared" si="15"/>
        <v>0</v>
      </c>
      <c r="L84" s="10">
        <f t="shared" si="16"/>
        <v>0</v>
      </c>
      <c r="M84" s="10"/>
      <c r="N84" s="10">
        <v>0</v>
      </c>
      <c r="O84" s="10">
        <f t="shared" si="17"/>
        <v>0</v>
      </c>
      <c r="P84" s="12"/>
      <c r="Q84" s="12"/>
      <c r="R84" s="10"/>
      <c r="S84" s="10" t="e">
        <f t="shared" si="18"/>
        <v>#DIV/0!</v>
      </c>
      <c r="T84" s="10" t="e">
        <f t="shared" si="19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 t="s">
        <v>41</v>
      </c>
      <c r="AF84" s="1">
        <f t="shared" si="2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40</v>
      </c>
      <c r="C85" s="1"/>
      <c r="D85" s="1">
        <v>109</v>
      </c>
      <c r="E85" s="1">
        <v>34</v>
      </c>
      <c r="F85" s="1">
        <v>63</v>
      </c>
      <c r="G85" s="7">
        <v>0.3</v>
      </c>
      <c r="H85" s="1">
        <v>40</v>
      </c>
      <c r="I85" s="1" t="s">
        <v>36</v>
      </c>
      <c r="J85" s="1">
        <v>53</v>
      </c>
      <c r="K85" s="1">
        <f t="shared" si="15"/>
        <v>-19</v>
      </c>
      <c r="L85" s="1">
        <f t="shared" si="16"/>
        <v>34</v>
      </c>
      <c r="M85" s="1"/>
      <c r="N85" s="1">
        <v>0</v>
      </c>
      <c r="O85" s="1">
        <f t="shared" si="17"/>
        <v>6.8</v>
      </c>
      <c r="P85" s="5">
        <f t="shared" ref="P85:P89" si="22">11*O85-N85-F85</f>
        <v>11.799999999999997</v>
      </c>
      <c r="Q85" s="5"/>
      <c r="R85" s="1"/>
      <c r="S85" s="1">
        <f t="shared" si="18"/>
        <v>11</v>
      </c>
      <c r="T85" s="1">
        <f t="shared" si="19"/>
        <v>9.264705882352942</v>
      </c>
      <c r="U85" s="1">
        <v>5.4</v>
      </c>
      <c r="V85" s="1">
        <v>1.8</v>
      </c>
      <c r="W85" s="1">
        <v>2.2000000000000002</v>
      </c>
      <c r="X85" s="1">
        <v>10.4</v>
      </c>
      <c r="Y85" s="1">
        <v>12.8</v>
      </c>
      <c r="Z85" s="1">
        <v>5.6</v>
      </c>
      <c r="AA85" s="1">
        <v>6.6</v>
      </c>
      <c r="AB85" s="1">
        <v>5.2</v>
      </c>
      <c r="AC85" s="1">
        <v>2.6</v>
      </c>
      <c r="AD85" s="1">
        <v>10.199999999999999</v>
      </c>
      <c r="AE85" s="1"/>
      <c r="AF85" s="1">
        <f t="shared" si="20"/>
        <v>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40</v>
      </c>
      <c r="C86" s="1">
        <v>3</v>
      </c>
      <c r="D86" s="1">
        <v>66</v>
      </c>
      <c r="E86" s="1">
        <v>58</v>
      </c>
      <c r="F86" s="1">
        <v>8</v>
      </c>
      <c r="G86" s="7">
        <v>0.3</v>
      </c>
      <c r="H86" s="1">
        <v>40</v>
      </c>
      <c r="I86" s="1" t="s">
        <v>36</v>
      </c>
      <c r="J86" s="1">
        <v>59</v>
      </c>
      <c r="K86" s="1">
        <f t="shared" si="15"/>
        <v>-1</v>
      </c>
      <c r="L86" s="1">
        <f t="shared" si="16"/>
        <v>58</v>
      </c>
      <c r="M86" s="1"/>
      <c r="N86" s="1">
        <v>65</v>
      </c>
      <c r="O86" s="1">
        <f t="shared" si="17"/>
        <v>11.6</v>
      </c>
      <c r="P86" s="5">
        <f t="shared" si="22"/>
        <v>54.599999999999994</v>
      </c>
      <c r="Q86" s="5"/>
      <c r="R86" s="1"/>
      <c r="S86" s="1">
        <f t="shared" si="18"/>
        <v>11</v>
      </c>
      <c r="T86" s="1">
        <f t="shared" si="19"/>
        <v>6.2931034482758621</v>
      </c>
      <c r="U86" s="1">
        <v>8.8000000000000007</v>
      </c>
      <c r="V86" s="1">
        <v>4.2</v>
      </c>
      <c r="W86" s="1">
        <v>4</v>
      </c>
      <c r="X86" s="1">
        <v>5.8</v>
      </c>
      <c r="Y86" s="1">
        <v>8.6</v>
      </c>
      <c r="Z86" s="1">
        <v>4.5999999999999996</v>
      </c>
      <c r="AA86" s="1">
        <v>4.2</v>
      </c>
      <c r="AB86" s="1">
        <v>4.5999999999999996</v>
      </c>
      <c r="AC86" s="1">
        <v>3.4</v>
      </c>
      <c r="AD86" s="1">
        <v>5</v>
      </c>
      <c r="AE86" s="1"/>
      <c r="AF86" s="1">
        <f t="shared" si="20"/>
        <v>16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40</v>
      </c>
      <c r="C87" s="1"/>
      <c r="D87" s="1">
        <v>78</v>
      </c>
      <c r="E87" s="1">
        <v>43</v>
      </c>
      <c r="F87" s="1">
        <v>35</v>
      </c>
      <c r="G87" s="7">
        <v>0.3</v>
      </c>
      <c r="H87" s="1">
        <v>40</v>
      </c>
      <c r="I87" s="1" t="s">
        <v>36</v>
      </c>
      <c r="J87" s="1">
        <v>44</v>
      </c>
      <c r="K87" s="1">
        <f t="shared" si="15"/>
        <v>-1</v>
      </c>
      <c r="L87" s="1">
        <f t="shared" si="16"/>
        <v>43</v>
      </c>
      <c r="M87" s="1"/>
      <c r="N87" s="1">
        <v>6</v>
      </c>
      <c r="O87" s="1">
        <f t="shared" si="17"/>
        <v>8.6</v>
      </c>
      <c r="P87" s="5">
        <f t="shared" si="22"/>
        <v>53.599999999999994</v>
      </c>
      <c r="Q87" s="5"/>
      <c r="R87" s="1"/>
      <c r="S87" s="1">
        <f t="shared" si="18"/>
        <v>11</v>
      </c>
      <c r="T87" s="1">
        <f t="shared" si="19"/>
        <v>4.7674418604651168</v>
      </c>
      <c r="U87" s="1">
        <v>5.6</v>
      </c>
      <c r="V87" s="1">
        <v>3.4</v>
      </c>
      <c r="W87" s="1">
        <v>7.6</v>
      </c>
      <c r="X87" s="1">
        <v>10.8</v>
      </c>
      <c r="Y87" s="1">
        <v>6.8</v>
      </c>
      <c r="Z87" s="1">
        <v>6.4</v>
      </c>
      <c r="AA87" s="1">
        <v>7.4</v>
      </c>
      <c r="AB87" s="1">
        <v>6.2</v>
      </c>
      <c r="AC87" s="1">
        <v>6.4</v>
      </c>
      <c r="AD87" s="1">
        <v>10.199999999999999</v>
      </c>
      <c r="AE87" s="1"/>
      <c r="AF87" s="1">
        <f t="shared" si="20"/>
        <v>16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128</v>
      </c>
      <c r="B88" s="16" t="s">
        <v>35</v>
      </c>
      <c r="C88" s="16">
        <v>257.959</v>
      </c>
      <c r="D88" s="16">
        <v>749.67600000000004</v>
      </c>
      <c r="E88" s="16">
        <v>395.35500000000002</v>
      </c>
      <c r="F88" s="16">
        <v>531.55700000000002</v>
      </c>
      <c r="G88" s="17">
        <v>1</v>
      </c>
      <c r="H88" s="16">
        <v>40</v>
      </c>
      <c r="I88" s="16" t="s">
        <v>36</v>
      </c>
      <c r="J88" s="16">
        <v>403.30099999999999</v>
      </c>
      <c r="K88" s="16">
        <f t="shared" si="15"/>
        <v>-7.9459999999999695</v>
      </c>
      <c r="L88" s="16">
        <f t="shared" si="16"/>
        <v>386.65500000000003</v>
      </c>
      <c r="M88" s="16">
        <v>8.6999999999999993</v>
      </c>
      <c r="N88" s="16">
        <v>219.59100000000001</v>
      </c>
      <c r="O88" s="16">
        <f t="shared" si="17"/>
        <v>77.331000000000003</v>
      </c>
      <c r="P88" s="18">
        <f>12*O88-N88-F88</f>
        <v>176.82399999999996</v>
      </c>
      <c r="Q88" s="18"/>
      <c r="R88" s="16"/>
      <c r="S88" s="16">
        <f t="shared" si="18"/>
        <v>12</v>
      </c>
      <c r="T88" s="16">
        <f t="shared" si="19"/>
        <v>9.7134137667946874</v>
      </c>
      <c r="U88" s="16">
        <v>81.289599999999993</v>
      </c>
      <c r="V88" s="16">
        <v>83.074399999999997</v>
      </c>
      <c r="W88" s="16">
        <v>92.516999999999996</v>
      </c>
      <c r="X88" s="16">
        <v>119.5634</v>
      </c>
      <c r="Y88" s="16">
        <v>110.9466</v>
      </c>
      <c r="Z88" s="16">
        <v>89.002800000000008</v>
      </c>
      <c r="AA88" s="16">
        <v>94.596000000000004</v>
      </c>
      <c r="AB88" s="16">
        <v>97.632599999999996</v>
      </c>
      <c r="AC88" s="16">
        <v>92.481799999999993</v>
      </c>
      <c r="AD88" s="16">
        <v>81.568799999999996</v>
      </c>
      <c r="AE88" s="16" t="s">
        <v>56</v>
      </c>
      <c r="AF88" s="1">
        <f t="shared" si="20"/>
        <v>177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40</v>
      </c>
      <c r="C89" s="1"/>
      <c r="D89" s="1">
        <v>271</v>
      </c>
      <c r="E89" s="1">
        <v>92</v>
      </c>
      <c r="F89" s="1">
        <v>169</v>
      </c>
      <c r="G89" s="7">
        <v>0.3</v>
      </c>
      <c r="H89" s="1">
        <v>40</v>
      </c>
      <c r="I89" s="1" t="s">
        <v>36</v>
      </c>
      <c r="J89" s="1">
        <v>105</v>
      </c>
      <c r="K89" s="1">
        <f t="shared" si="15"/>
        <v>-13</v>
      </c>
      <c r="L89" s="1">
        <f t="shared" si="16"/>
        <v>92</v>
      </c>
      <c r="M89" s="1"/>
      <c r="N89" s="1">
        <v>0</v>
      </c>
      <c r="O89" s="1">
        <f t="shared" si="17"/>
        <v>18.399999999999999</v>
      </c>
      <c r="P89" s="5">
        <f t="shared" si="22"/>
        <v>33.399999999999977</v>
      </c>
      <c r="Q89" s="5"/>
      <c r="R89" s="1"/>
      <c r="S89" s="1">
        <f t="shared" si="18"/>
        <v>11</v>
      </c>
      <c r="T89" s="1">
        <f t="shared" si="19"/>
        <v>9.1847826086956523</v>
      </c>
      <c r="U89" s="1">
        <v>14.6</v>
      </c>
      <c r="V89" s="1">
        <v>-0.8</v>
      </c>
      <c r="W89" s="1">
        <v>-0.8</v>
      </c>
      <c r="X89" s="1">
        <v>24</v>
      </c>
      <c r="Y89" s="1">
        <v>25.4</v>
      </c>
      <c r="Z89" s="1">
        <v>8.6</v>
      </c>
      <c r="AA89" s="1">
        <v>8</v>
      </c>
      <c r="AB89" s="1">
        <v>7.2</v>
      </c>
      <c r="AC89" s="1">
        <v>7.8</v>
      </c>
      <c r="AD89" s="1">
        <v>18.8</v>
      </c>
      <c r="AE89" s="1"/>
      <c r="AF89" s="1">
        <f t="shared" si="20"/>
        <v>10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40</v>
      </c>
      <c r="C90" s="1">
        <v>-3</v>
      </c>
      <c r="D90" s="1">
        <v>70</v>
      </c>
      <c r="E90" s="1">
        <v>12</v>
      </c>
      <c r="F90" s="1">
        <v>49</v>
      </c>
      <c r="G90" s="7">
        <v>0.3</v>
      </c>
      <c r="H90" s="1">
        <v>40</v>
      </c>
      <c r="I90" s="1" t="s">
        <v>36</v>
      </c>
      <c r="J90" s="1">
        <v>29</v>
      </c>
      <c r="K90" s="1">
        <f t="shared" si="15"/>
        <v>-17</v>
      </c>
      <c r="L90" s="1">
        <f t="shared" si="16"/>
        <v>12</v>
      </c>
      <c r="M90" s="1"/>
      <c r="N90" s="1">
        <v>0</v>
      </c>
      <c r="O90" s="1">
        <f t="shared" si="17"/>
        <v>2.4</v>
      </c>
      <c r="P90" s="5"/>
      <c r="Q90" s="5"/>
      <c r="R90" s="1"/>
      <c r="S90" s="1">
        <f t="shared" si="18"/>
        <v>20.416666666666668</v>
      </c>
      <c r="T90" s="1">
        <f t="shared" si="19"/>
        <v>20.416666666666668</v>
      </c>
      <c r="U90" s="1">
        <v>-1</v>
      </c>
      <c r="V90" s="1">
        <v>5</v>
      </c>
      <c r="W90" s="1">
        <v>5.4</v>
      </c>
      <c r="X90" s="1">
        <v>1.6</v>
      </c>
      <c r="Y90" s="1">
        <v>1.4</v>
      </c>
      <c r="Z90" s="1">
        <v>3.4</v>
      </c>
      <c r="AA90" s="1">
        <v>4.4000000000000004</v>
      </c>
      <c r="AB90" s="1">
        <v>3.8</v>
      </c>
      <c r="AC90" s="1">
        <v>3.2</v>
      </c>
      <c r="AD90" s="1">
        <v>6.6</v>
      </c>
      <c r="AE90" s="1" t="s">
        <v>131</v>
      </c>
      <c r="AF90" s="1">
        <f t="shared" si="2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35</v>
      </c>
      <c r="C91" s="1">
        <v>4.4539999999999997</v>
      </c>
      <c r="D91" s="1">
        <v>66.933999999999997</v>
      </c>
      <c r="E91" s="1">
        <v>12.638999999999999</v>
      </c>
      <c r="F91" s="1">
        <v>50.155999999999999</v>
      </c>
      <c r="G91" s="7">
        <v>1</v>
      </c>
      <c r="H91" s="1">
        <v>45</v>
      </c>
      <c r="I91" s="1" t="s">
        <v>36</v>
      </c>
      <c r="J91" s="1">
        <v>14.6</v>
      </c>
      <c r="K91" s="1">
        <f t="shared" si="15"/>
        <v>-1.9610000000000003</v>
      </c>
      <c r="L91" s="1">
        <f t="shared" si="16"/>
        <v>12.638999999999999</v>
      </c>
      <c r="M91" s="1"/>
      <c r="N91" s="1">
        <v>0</v>
      </c>
      <c r="O91" s="1">
        <f t="shared" si="17"/>
        <v>2.5278</v>
      </c>
      <c r="P91" s="5"/>
      <c r="Q91" s="5"/>
      <c r="R91" s="1"/>
      <c r="S91" s="1">
        <f t="shared" si="18"/>
        <v>19.841759632882347</v>
      </c>
      <c r="T91" s="1">
        <f t="shared" si="19"/>
        <v>19.841759632882347</v>
      </c>
      <c r="U91" s="1">
        <v>2.6461999999999999</v>
      </c>
      <c r="V91" s="1">
        <v>4.2392000000000003</v>
      </c>
      <c r="W91" s="1">
        <v>6.8632000000000009</v>
      </c>
      <c r="X91" s="1">
        <v>8.4496000000000002</v>
      </c>
      <c r="Y91" s="1">
        <v>6.8559999999999999</v>
      </c>
      <c r="Z91" s="1">
        <v>4.4735999999999994</v>
      </c>
      <c r="AA91" s="1">
        <v>4.0140000000000002</v>
      </c>
      <c r="AB91" s="1">
        <v>3.1684000000000001</v>
      </c>
      <c r="AC91" s="1">
        <v>5.0716000000000001</v>
      </c>
      <c r="AD91" s="1">
        <v>8.1568000000000005</v>
      </c>
      <c r="AE91" s="1"/>
      <c r="AF91" s="1">
        <f t="shared" si="2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40</v>
      </c>
      <c r="C92" s="1">
        <v>9</v>
      </c>
      <c r="D92" s="1">
        <v>54</v>
      </c>
      <c r="E92" s="1">
        <v>19</v>
      </c>
      <c r="F92" s="1">
        <v>40</v>
      </c>
      <c r="G92" s="7">
        <v>0.33</v>
      </c>
      <c r="H92" s="1">
        <v>40</v>
      </c>
      <c r="I92" s="1" t="s">
        <v>36</v>
      </c>
      <c r="J92" s="1">
        <v>26</v>
      </c>
      <c r="K92" s="1">
        <f t="shared" si="15"/>
        <v>-7</v>
      </c>
      <c r="L92" s="1">
        <f t="shared" si="16"/>
        <v>19</v>
      </c>
      <c r="M92" s="1"/>
      <c r="N92" s="1">
        <v>0</v>
      </c>
      <c r="O92" s="1">
        <f t="shared" si="17"/>
        <v>3.8</v>
      </c>
      <c r="P92" s="5"/>
      <c r="Q92" s="5"/>
      <c r="R92" s="1"/>
      <c r="S92" s="1">
        <f t="shared" si="18"/>
        <v>10.526315789473685</v>
      </c>
      <c r="T92" s="1">
        <f t="shared" si="19"/>
        <v>10.526315789473685</v>
      </c>
      <c r="U92" s="1">
        <v>3</v>
      </c>
      <c r="V92" s="1">
        <v>3.2</v>
      </c>
      <c r="W92" s="1">
        <v>5.2</v>
      </c>
      <c r="X92" s="1">
        <v>5.4</v>
      </c>
      <c r="Y92" s="1">
        <v>3</v>
      </c>
      <c r="Z92" s="1">
        <v>3.8</v>
      </c>
      <c r="AA92" s="1">
        <v>5</v>
      </c>
      <c r="AB92" s="1">
        <v>4.4000000000000004</v>
      </c>
      <c r="AC92" s="1">
        <v>3</v>
      </c>
      <c r="AD92" s="1">
        <v>4.5999999999999996</v>
      </c>
      <c r="AE92" s="1"/>
      <c r="AF92" s="1">
        <f t="shared" si="2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40</v>
      </c>
      <c r="C93" s="1">
        <v>14</v>
      </c>
      <c r="D93" s="1"/>
      <c r="E93" s="1">
        <v>4</v>
      </c>
      <c r="F93" s="1">
        <v>9</v>
      </c>
      <c r="G93" s="7">
        <v>0.33</v>
      </c>
      <c r="H93" s="1">
        <v>50</v>
      </c>
      <c r="I93" s="1" t="s">
        <v>36</v>
      </c>
      <c r="J93" s="1">
        <v>4</v>
      </c>
      <c r="K93" s="1">
        <f t="shared" si="15"/>
        <v>0</v>
      </c>
      <c r="L93" s="1">
        <f t="shared" si="16"/>
        <v>4</v>
      </c>
      <c r="M93" s="1"/>
      <c r="N93" s="1">
        <v>0</v>
      </c>
      <c r="O93" s="1">
        <f t="shared" si="17"/>
        <v>0.8</v>
      </c>
      <c r="P93" s="5"/>
      <c r="Q93" s="5"/>
      <c r="R93" s="1"/>
      <c r="S93" s="1">
        <f t="shared" si="18"/>
        <v>11.25</v>
      </c>
      <c r="T93" s="1">
        <f t="shared" si="19"/>
        <v>11.25</v>
      </c>
      <c r="U93" s="1">
        <v>0.6</v>
      </c>
      <c r="V93" s="1">
        <v>0.4</v>
      </c>
      <c r="W93" s="1">
        <v>0.4</v>
      </c>
      <c r="X93" s="1">
        <v>0.8</v>
      </c>
      <c r="Y93" s="1">
        <v>0.8</v>
      </c>
      <c r="Z93" s="1">
        <v>0.6</v>
      </c>
      <c r="AA93" s="1">
        <v>0.6</v>
      </c>
      <c r="AB93" s="1">
        <v>-0.4</v>
      </c>
      <c r="AC93" s="1">
        <v>-0.4</v>
      </c>
      <c r="AD93" s="1">
        <v>0</v>
      </c>
      <c r="AE93" s="22" t="s">
        <v>136</v>
      </c>
      <c r="AF93" s="1">
        <f t="shared" si="2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3" xr:uid="{EA8E6006-616B-4E7F-BD54-D5E1D7877C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2025-02-27T13:41:02Z</dcterms:created>
  <dcterms:modified xsi:type="dcterms:W3CDTF">2025-02-28T06:53:45Z</dcterms:modified>
</cp:coreProperties>
</file>