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D4C8C74E-9710-460C-ABDA-9FBA7EFC4F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P639" i="1" s="1"/>
  <c r="BO638" i="1"/>
  <c r="BM638" i="1"/>
  <c r="Y638" i="1"/>
  <c r="Y641" i="1" s="1"/>
  <c r="X636" i="1"/>
  <c r="Y635" i="1"/>
  <c r="X635" i="1"/>
  <c r="BP634" i="1"/>
  <c r="BO634" i="1"/>
  <c r="BN634" i="1"/>
  <c r="BM634" i="1"/>
  <c r="Z634" i="1"/>
  <c r="Z635" i="1" s="1"/>
  <c r="Y634" i="1"/>
  <c r="Y636" i="1" s="1"/>
  <c r="X632" i="1"/>
  <c r="X631" i="1"/>
  <c r="BO630" i="1"/>
  <c r="BM630" i="1"/>
  <c r="Y630" i="1"/>
  <c r="Y632" i="1" s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Z627" i="1" s="1"/>
  <c r="Y625" i="1"/>
  <c r="AG652" i="1" s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Z614" i="1" s="1"/>
  <c r="Y609" i="1"/>
  <c r="Y615" i="1" s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Y596" i="1"/>
  <c r="X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Z596" i="1" s="1"/>
  <c r="Y592" i="1"/>
  <c r="Y597" i="1" s="1"/>
  <c r="X590" i="1"/>
  <c r="X589" i="1"/>
  <c r="BO588" i="1"/>
  <c r="BM588" i="1"/>
  <c r="Y588" i="1"/>
  <c r="BO587" i="1"/>
  <c r="BM587" i="1"/>
  <c r="Y587" i="1"/>
  <c r="BO586" i="1"/>
  <c r="BM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X578" i="1"/>
  <c r="X577" i="1"/>
  <c r="BO576" i="1"/>
  <c r="BM576" i="1"/>
  <c r="Y576" i="1"/>
  <c r="AE652" i="1" s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X566" i="1"/>
  <c r="BP565" i="1"/>
  <c r="BO565" i="1"/>
  <c r="BN565" i="1"/>
  <c r="BM565" i="1"/>
  <c r="Z565" i="1"/>
  <c r="Y565" i="1"/>
  <c r="P565" i="1"/>
  <c r="BO564" i="1"/>
  <c r="BM564" i="1"/>
  <c r="Y564" i="1"/>
  <c r="BP564" i="1" s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P555" i="1" s="1"/>
  <c r="BO554" i="1"/>
  <c r="BM554" i="1"/>
  <c r="Y554" i="1"/>
  <c r="BP554" i="1" s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Y561" i="1" s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Y546" i="1" s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P506" i="1" s="1"/>
  <c r="BO505" i="1"/>
  <c r="BM505" i="1"/>
  <c r="Y505" i="1"/>
  <c r="P505" i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Y501" i="1" s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Y486" i="1" s="1"/>
  <c r="P483" i="1"/>
  <c r="X481" i="1"/>
  <c r="X480" i="1"/>
  <c r="BO479" i="1"/>
  <c r="BM479" i="1"/>
  <c r="Y479" i="1"/>
  <c r="BP479" i="1" s="1"/>
  <c r="BO478" i="1"/>
  <c r="BM478" i="1"/>
  <c r="Y478" i="1"/>
  <c r="BP478" i="1" s="1"/>
  <c r="P478" i="1"/>
  <c r="BP477" i="1"/>
  <c r="BO477" i="1"/>
  <c r="BN477" i="1"/>
  <c r="BM477" i="1"/>
  <c r="Z477" i="1"/>
  <c r="Y477" i="1"/>
  <c r="P477" i="1"/>
  <c r="BO476" i="1"/>
  <c r="BM476" i="1"/>
  <c r="Y476" i="1"/>
  <c r="BP476" i="1" s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P467" i="1" s="1"/>
  <c r="BO466" i="1"/>
  <c r="BM466" i="1"/>
  <c r="Y466" i="1"/>
  <c r="BP466" i="1" s="1"/>
  <c r="BO465" i="1"/>
  <c r="BM465" i="1"/>
  <c r="Y465" i="1"/>
  <c r="BP465" i="1" s="1"/>
  <c r="BO464" i="1"/>
  <c r="BM464" i="1"/>
  <c r="Y464" i="1"/>
  <c r="Z652" i="1" s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X448" i="1"/>
  <c r="X447" i="1"/>
  <c r="BO446" i="1"/>
  <c r="BM446" i="1"/>
  <c r="Y446" i="1"/>
  <c r="BP446" i="1" s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Y652" i="1" s="1"/>
  <c r="P434" i="1"/>
  <c r="X431" i="1"/>
  <c r="X430" i="1"/>
  <c r="BO429" i="1"/>
  <c r="BM429" i="1"/>
  <c r="Y429" i="1"/>
  <c r="Y430" i="1" s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BP420" i="1" s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X652" i="1" s="1"/>
  <c r="P406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W652" i="1" s="1"/>
  <c r="P394" i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Y390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BO380" i="1"/>
  <c r="BM380" i="1"/>
  <c r="Y380" i="1"/>
  <c r="X378" i="1"/>
  <c r="Y377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71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Y356" i="1" s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Y339" i="1" s="1"/>
  <c r="P337" i="1"/>
  <c r="X335" i="1"/>
  <c r="X334" i="1"/>
  <c r="BO333" i="1"/>
  <c r="BM333" i="1"/>
  <c r="Y333" i="1"/>
  <c r="Y335" i="1" s="1"/>
  <c r="P333" i="1"/>
  <c r="BP332" i="1"/>
  <c r="BO332" i="1"/>
  <c r="BN332" i="1"/>
  <c r="BM332" i="1"/>
  <c r="Z332" i="1"/>
  <c r="Y332" i="1"/>
  <c r="Y334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T652" i="1" s="1"/>
  <c r="P327" i="1"/>
  <c r="X324" i="1"/>
  <c r="X323" i="1"/>
  <c r="BO322" i="1"/>
  <c r="BM322" i="1"/>
  <c r="Y322" i="1"/>
  <c r="Y324" i="1" s="1"/>
  <c r="P322" i="1"/>
  <c r="BP321" i="1"/>
  <c r="BO321" i="1"/>
  <c r="BN321" i="1"/>
  <c r="BM321" i="1"/>
  <c r="Z321" i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Y309" i="1" s="1"/>
  <c r="P307" i="1"/>
  <c r="X305" i="1"/>
  <c r="X304" i="1"/>
  <c r="BO303" i="1"/>
  <c r="BM303" i="1"/>
  <c r="Y303" i="1"/>
  <c r="Y305" i="1" s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Y296" i="1" s="1"/>
  <c r="P290" i="1"/>
  <c r="BP289" i="1"/>
  <c r="BO289" i="1"/>
  <c r="BN289" i="1"/>
  <c r="BM289" i="1"/>
  <c r="Z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Y285" i="1" s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Y273" i="1" s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Y256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K652" i="1" s="1"/>
  <c r="P235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Y232" i="1" s="1"/>
  <c r="P228" i="1"/>
  <c r="BP227" i="1"/>
  <c r="BO227" i="1"/>
  <c r="BN227" i="1"/>
  <c r="BM227" i="1"/>
  <c r="Z227" i="1"/>
  <c r="Y227" i="1"/>
  <c r="Y231" i="1" s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Y189" i="1" s="1"/>
  <c r="P180" i="1"/>
  <c r="X178" i="1"/>
  <c r="X177" i="1"/>
  <c r="BO176" i="1"/>
  <c r="BM176" i="1"/>
  <c r="Y176" i="1"/>
  <c r="I652" i="1" s="1"/>
  <c r="P176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Y172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Y166" i="1" s="1"/>
  <c r="P161" i="1"/>
  <c r="X159" i="1"/>
  <c r="Y158" i="1"/>
  <c r="X158" i="1"/>
  <c r="BP157" i="1"/>
  <c r="BO157" i="1"/>
  <c r="BN157" i="1"/>
  <c r="BM157" i="1"/>
  <c r="Z157" i="1"/>
  <c r="Z158" i="1" s="1"/>
  <c r="Y157" i="1"/>
  <c r="H652" i="1" s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Y149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G652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32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Y120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4" i="1" s="1"/>
  <c r="P110" i="1"/>
  <c r="BP109" i="1"/>
  <c r="BO109" i="1"/>
  <c r="BN109" i="1"/>
  <c r="BM109" i="1"/>
  <c r="Z109" i="1"/>
  <c r="Y109" i="1"/>
  <c r="P109" i="1"/>
  <c r="X106" i="1"/>
  <c r="X105" i="1"/>
  <c r="BP104" i="1"/>
  <c r="BO104" i="1"/>
  <c r="BN104" i="1"/>
  <c r="BM104" i="1"/>
  <c r="Z104" i="1"/>
  <c r="Y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5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BP92" i="1"/>
  <c r="BO92" i="1"/>
  <c r="BN92" i="1"/>
  <c r="BM92" i="1"/>
  <c r="Z92" i="1"/>
  <c r="Y92" i="1"/>
  <c r="P92" i="1"/>
  <c r="X89" i="1"/>
  <c r="X88" i="1"/>
  <c r="BP87" i="1"/>
  <c r="BO87" i="1"/>
  <c r="BN87" i="1"/>
  <c r="BM87" i="1"/>
  <c r="Z87" i="1"/>
  <c r="Y87" i="1"/>
  <c r="P87" i="1"/>
  <c r="BO86" i="1"/>
  <c r="BM86" i="1"/>
  <c r="Y86" i="1"/>
  <c r="Y88" i="1" s="1"/>
  <c r="P86" i="1"/>
  <c r="BP85" i="1"/>
  <c r="BO85" i="1"/>
  <c r="BN85" i="1"/>
  <c r="BM85" i="1"/>
  <c r="Z85" i="1"/>
  <c r="Y85" i="1"/>
  <c r="Y89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2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4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D652" i="1" s="1"/>
  <c r="P50" i="1"/>
  <c r="X47" i="1"/>
  <c r="X46" i="1"/>
  <c r="BO45" i="1"/>
  <c r="BM45" i="1"/>
  <c r="Y45" i="1"/>
  <c r="Y47" i="1" s="1"/>
  <c r="P45" i="1"/>
  <c r="BP44" i="1"/>
  <c r="BO44" i="1"/>
  <c r="BN44" i="1"/>
  <c r="BM44" i="1"/>
  <c r="Z44" i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2" i="1" s="1"/>
  <c r="P35" i="1"/>
  <c r="X31" i="1"/>
  <c r="X30" i="1"/>
  <c r="BO29" i="1"/>
  <c r="BM29" i="1"/>
  <c r="Y29" i="1"/>
  <c r="Y31" i="1" s="1"/>
  <c r="P29" i="1"/>
  <c r="X27" i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Y27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H9" i="1" l="1"/>
  <c r="A10" i="1"/>
  <c r="B652" i="1"/>
  <c r="X643" i="1"/>
  <c r="X644" i="1"/>
  <c r="Z23" i="1"/>
  <c r="Z26" i="1" s="1"/>
  <c r="BN23" i="1"/>
  <c r="BP23" i="1"/>
  <c r="Z25" i="1"/>
  <c r="BN25" i="1"/>
  <c r="Y26" i="1"/>
  <c r="X642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2" i="1"/>
  <c r="Y642" i="1" s="1"/>
  <c r="Z45" i="1"/>
  <c r="Z46" i="1" s="1"/>
  <c r="BN45" i="1"/>
  <c r="BP45" i="1"/>
  <c r="Z50" i="1"/>
  <c r="BN50" i="1"/>
  <c r="BP50" i="1"/>
  <c r="Z52" i="1"/>
  <c r="BN52" i="1"/>
  <c r="Z54" i="1"/>
  <c r="BN54" i="1"/>
  <c r="Z56" i="1"/>
  <c r="BN56" i="1"/>
  <c r="Y57" i="1"/>
  <c r="Z60" i="1"/>
  <c r="BN60" i="1"/>
  <c r="BP60" i="1"/>
  <c r="Z62" i="1"/>
  <c r="BN62" i="1"/>
  <c r="Y65" i="1"/>
  <c r="Z68" i="1"/>
  <c r="Z73" i="1" s="1"/>
  <c r="BN68" i="1"/>
  <c r="Z70" i="1"/>
  <c r="BN70" i="1"/>
  <c r="Z72" i="1"/>
  <c r="BN72" i="1"/>
  <c r="Y73" i="1"/>
  <c r="Z76" i="1"/>
  <c r="BN76" i="1"/>
  <c r="BP76" i="1"/>
  <c r="Z78" i="1"/>
  <c r="BN78" i="1"/>
  <c r="Z80" i="1"/>
  <c r="BN80" i="1"/>
  <c r="Y83" i="1"/>
  <c r="Z86" i="1"/>
  <c r="Z88" i="1" s="1"/>
  <c r="BN86" i="1"/>
  <c r="BP86" i="1"/>
  <c r="E652" i="1"/>
  <c r="Z93" i="1"/>
  <c r="Z95" i="1" s="1"/>
  <c r="BN93" i="1"/>
  <c r="BP93" i="1"/>
  <c r="Y96" i="1"/>
  <c r="Z99" i="1"/>
  <c r="Z105" i="1" s="1"/>
  <c r="BN99" i="1"/>
  <c r="Z102" i="1"/>
  <c r="BN102" i="1"/>
  <c r="Y106" i="1"/>
  <c r="F652" i="1"/>
  <c r="Z110" i="1"/>
  <c r="Z114" i="1" s="1"/>
  <c r="BN110" i="1"/>
  <c r="BP110" i="1"/>
  <c r="Z112" i="1"/>
  <c r="BN112" i="1"/>
  <c r="Y115" i="1"/>
  <c r="Z118" i="1"/>
  <c r="Z120" i="1" s="1"/>
  <c r="BN118" i="1"/>
  <c r="BP118" i="1"/>
  <c r="Z124" i="1"/>
  <c r="Z132" i="1" s="1"/>
  <c r="BN124" i="1"/>
  <c r="Z127" i="1"/>
  <c r="BN127" i="1"/>
  <c r="Z128" i="1"/>
  <c r="BN128" i="1"/>
  <c r="Z130" i="1"/>
  <c r="BN130" i="1"/>
  <c r="Y133" i="1"/>
  <c r="Z136" i="1"/>
  <c r="Z137" i="1" s="1"/>
  <c r="BN136" i="1"/>
  <c r="BP136" i="1"/>
  <c r="Z141" i="1"/>
  <c r="Z143" i="1" s="1"/>
  <c r="BN141" i="1"/>
  <c r="BP141" i="1"/>
  <c r="Y144" i="1"/>
  <c r="Z147" i="1"/>
  <c r="Z148" i="1" s="1"/>
  <c r="BN147" i="1"/>
  <c r="BP147" i="1"/>
  <c r="Z151" i="1"/>
  <c r="Z153" i="1" s="1"/>
  <c r="BN151" i="1"/>
  <c r="BP151" i="1"/>
  <c r="Y154" i="1"/>
  <c r="Y159" i="1"/>
  <c r="Z162" i="1"/>
  <c r="Z166" i="1" s="1"/>
  <c r="BN162" i="1"/>
  <c r="Z164" i="1"/>
  <c r="BN164" i="1"/>
  <c r="Y167" i="1"/>
  <c r="Z170" i="1"/>
  <c r="Z171" i="1" s="1"/>
  <c r="BN170" i="1"/>
  <c r="Y171" i="1"/>
  <c r="Z176" i="1"/>
  <c r="Z177" i="1" s="1"/>
  <c r="BN176" i="1"/>
  <c r="BP176" i="1"/>
  <c r="Y177" i="1"/>
  <c r="Z180" i="1"/>
  <c r="BN180" i="1"/>
  <c r="BP180" i="1"/>
  <c r="Z182" i="1"/>
  <c r="BN182" i="1"/>
  <c r="Z184" i="1"/>
  <c r="BN184" i="1"/>
  <c r="Z186" i="1"/>
  <c r="BN186" i="1"/>
  <c r="BP203" i="1"/>
  <c r="BN203" i="1"/>
  <c r="Z203" i="1"/>
  <c r="Z210" i="1" s="1"/>
  <c r="BP207" i="1"/>
  <c r="BN207" i="1"/>
  <c r="Z207" i="1"/>
  <c r="F9" i="1"/>
  <c r="J9" i="1"/>
  <c r="Y41" i="1"/>
  <c r="Y58" i="1"/>
  <c r="Y143" i="1"/>
  <c r="Y178" i="1"/>
  <c r="Z181" i="1"/>
  <c r="BN181" i="1"/>
  <c r="Z183" i="1"/>
  <c r="BN183" i="1"/>
  <c r="Z185" i="1"/>
  <c r="BN185" i="1"/>
  <c r="Z187" i="1"/>
  <c r="BN187" i="1"/>
  <c r="Y188" i="1"/>
  <c r="BP193" i="1"/>
  <c r="Y644" i="1" s="1"/>
  <c r="BN193" i="1"/>
  <c r="Y643" i="1" s="1"/>
  <c r="Y645" i="1" s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5" i="1"/>
  <c r="Y224" i="1"/>
  <c r="BP213" i="1"/>
  <c r="BN213" i="1"/>
  <c r="Z213" i="1"/>
  <c r="J652" i="1"/>
  <c r="Y194" i="1"/>
  <c r="Z215" i="1"/>
  <c r="BN215" i="1"/>
  <c r="Z217" i="1"/>
  <c r="BN217" i="1"/>
  <c r="Z219" i="1"/>
  <c r="BN219" i="1"/>
  <c r="Z221" i="1"/>
  <c r="BN221" i="1"/>
  <c r="Z223" i="1"/>
  <c r="BN223" i="1"/>
  <c r="Z228" i="1"/>
  <c r="Z231" i="1" s="1"/>
  <c r="BN228" i="1"/>
  <c r="BP228" i="1"/>
  <c r="Z230" i="1"/>
  <c r="BN230" i="1"/>
  <c r="Z235" i="1"/>
  <c r="BN235" i="1"/>
  <c r="BP235" i="1"/>
  <c r="Z237" i="1"/>
  <c r="BN237" i="1"/>
  <c r="Z239" i="1"/>
  <c r="BN239" i="1"/>
  <c r="Z241" i="1"/>
  <c r="BN241" i="1"/>
  <c r="Y244" i="1"/>
  <c r="L652" i="1"/>
  <c r="Z248" i="1"/>
  <c r="Z256" i="1" s="1"/>
  <c r="BN248" i="1"/>
  <c r="BP248" i="1"/>
  <c r="Z250" i="1"/>
  <c r="BN250" i="1"/>
  <c r="Z252" i="1"/>
  <c r="BN252" i="1"/>
  <c r="Z254" i="1"/>
  <c r="BN254" i="1"/>
  <c r="Y257" i="1"/>
  <c r="M652" i="1"/>
  <c r="Z265" i="1"/>
  <c r="Z273" i="1" s="1"/>
  <c r="BN265" i="1"/>
  <c r="BP265" i="1"/>
  <c r="Z267" i="1"/>
  <c r="BN267" i="1"/>
  <c r="Z269" i="1"/>
  <c r="BN269" i="1"/>
  <c r="Z271" i="1"/>
  <c r="BN271" i="1"/>
  <c r="Y274" i="1"/>
  <c r="Y279" i="1"/>
  <c r="P652" i="1"/>
  <c r="Z283" i="1"/>
  <c r="Z285" i="1" s="1"/>
  <c r="BN283" i="1"/>
  <c r="BP283" i="1"/>
  <c r="Y286" i="1"/>
  <c r="Q652" i="1"/>
  <c r="Z290" i="1"/>
  <c r="Z295" i="1" s="1"/>
  <c r="BN290" i="1"/>
  <c r="BP290" i="1"/>
  <c r="Z292" i="1"/>
  <c r="BN292" i="1"/>
  <c r="Z294" i="1"/>
  <c r="BN294" i="1"/>
  <c r="Y295" i="1"/>
  <c r="Z299" i="1"/>
  <c r="Z300" i="1" s="1"/>
  <c r="BN299" i="1"/>
  <c r="BP299" i="1"/>
  <c r="Y300" i="1"/>
  <c r="Z303" i="1"/>
  <c r="Z304" i="1" s="1"/>
  <c r="BN303" i="1"/>
  <c r="BP303" i="1"/>
  <c r="Y304" i="1"/>
  <c r="Z307" i="1"/>
  <c r="Z309" i="1" s="1"/>
  <c r="BN307" i="1"/>
  <c r="BP307" i="1"/>
  <c r="Y310" i="1"/>
  <c r="S652" i="1"/>
  <c r="Y315" i="1"/>
  <c r="Z322" i="1"/>
  <c r="Z323" i="1" s="1"/>
  <c r="BN322" i="1"/>
  <c r="BP322" i="1"/>
  <c r="Z327" i="1"/>
  <c r="Z329" i="1" s="1"/>
  <c r="BN327" i="1"/>
  <c r="BP327" i="1"/>
  <c r="Y330" i="1"/>
  <c r="Z333" i="1"/>
  <c r="Z334" i="1" s="1"/>
  <c r="BN333" i="1"/>
  <c r="BP333" i="1"/>
  <c r="Z337" i="1"/>
  <c r="Z338" i="1" s="1"/>
  <c r="BN337" i="1"/>
  <c r="BP337" i="1"/>
  <c r="Y338" i="1"/>
  <c r="Z342" i="1"/>
  <c r="Z343" i="1" s="1"/>
  <c r="BN342" i="1"/>
  <c r="BP342" i="1"/>
  <c r="Y343" i="1"/>
  <c r="Z347" i="1"/>
  <c r="BN347" i="1"/>
  <c r="BP347" i="1"/>
  <c r="Z349" i="1"/>
  <c r="BN349" i="1"/>
  <c r="BP350" i="1"/>
  <c r="BN350" i="1"/>
  <c r="Z350" i="1"/>
  <c r="BP354" i="1"/>
  <c r="BN354" i="1"/>
  <c r="Z354" i="1"/>
  <c r="Y363" i="1"/>
  <c r="BP358" i="1"/>
  <c r="BN358" i="1"/>
  <c r="Z358" i="1"/>
  <c r="Y362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Y243" i="1"/>
  <c r="Y301" i="1"/>
  <c r="Y329" i="1"/>
  <c r="Y344" i="1"/>
  <c r="V652" i="1"/>
  <c r="Y355" i="1"/>
  <c r="BP352" i="1"/>
  <c r="BN352" i="1"/>
  <c r="Z352" i="1"/>
  <c r="BP360" i="1"/>
  <c r="BN360" i="1"/>
  <c r="Z360" i="1"/>
  <c r="BP368" i="1"/>
  <c r="BN368" i="1"/>
  <c r="Z368" i="1"/>
  <c r="Y384" i="1"/>
  <c r="BP380" i="1"/>
  <c r="BN380" i="1"/>
  <c r="Z380" i="1"/>
  <c r="Y385" i="1"/>
  <c r="Y391" i="1"/>
  <c r="Y396" i="1"/>
  <c r="Y402" i="1"/>
  <c r="Y416" i="1"/>
  <c r="Y422" i="1"/>
  <c r="Y431" i="1"/>
  <c r="Y442" i="1"/>
  <c r="Y448" i="1"/>
  <c r="Y456" i="1"/>
  <c r="Y481" i="1"/>
  <c r="Y485" i="1"/>
  <c r="Y502" i="1"/>
  <c r="AB652" i="1"/>
  <c r="Y508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Z381" i="1"/>
  <c r="BN381" i="1"/>
  <c r="Z383" i="1"/>
  <c r="BN383" i="1"/>
  <c r="Z387" i="1"/>
  <c r="BN387" i="1"/>
  <c r="BP387" i="1"/>
  <c r="Z389" i="1"/>
  <c r="BN389" i="1"/>
  <c r="Z394" i="1"/>
  <c r="Z395" i="1" s="1"/>
  <c r="BN394" i="1"/>
  <c r="BP394" i="1"/>
  <c r="Y395" i="1"/>
  <c r="Z398" i="1"/>
  <c r="Z401" i="1" s="1"/>
  <c r="BN398" i="1"/>
  <c r="BP398" i="1"/>
  <c r="Z400" i="1"/>
  <c r="BN400" i="1"/>
  <c r="Z406" i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Z429" i="1"/>
  <c r="Z430" i="1" s="1"/>
  <c r="BN429" i="1"/>
  <c r="BP429" i="1"/>
  <c r="Z434" i="1"/>
  <c r="Z442" i="1" s="1"/>
  <c r="BN434" i="1"/>
  <c r="BP434" i="1"/>
  <c r="Z436" i="1"/>
  <c r="BN436" i="1"/>
  <c r="Z438" i="1"/>
  <c r="BN438" i="1"/>
  <c r="Z440" i="1"/>
  <c r="BN440" i="1"/>
  <c r="Y443" i="1"/>
  <c r="Z446" i="1"/>
  <c r="Z447" i="1" s="1"/>
  <c r="BN446" i="1"/>
  <c r="Z452" i="1"/>
  <c r="Z455" i="1" s="1"/>
  <c r="BN452" i="1"/>
  <c r="Z454" i="1"/>
  <c r="BN454" i="1"/>
  <c r="Z464" i="1"/>
  <c r="Z480" i="1" s="1"/>
  <c r="BN464" i="1"/>
  <c r="BP464" i="1"/>
  <c r="Z465" i="1"/>
  <c r="BN465" i="1"/>
  <c r="Z466" i="1"/>
  <c r="BN466" i="1"/>
  <c r="Z467" i="1"/>
  <c r="BN467" i="1"/>
  <c r="Z470" i="1"/>
  <c r="BN470" i="1"/>
  <c r="Z473" i="1"/>
  <c r="BN473" i="1"/>
  <c r="Z476" i="1"/>
  <c r="BN476" i="1"/>
  <c r="Z478" i="1"/>
  <c r="BN478" i="1"/>
  <c r="Z479" i="1"/>
  <c r="BN479" i="1"/>
  <c r="Y480" i="1"/>
  <c r="Z483" i="1"/>
  <c r="Z485" i="1" s="1"/>
  <c r="BN483" i="1"/>
  <c r="BP483" i="1"/>
  <c r="AA652" i="1"/>
  <c r="Y495" i="1"/>
  <c r="Z497" i="1"/>
  <c r="BN497" i="1"/>
  <c r="BP497" i="1"/>
  <c r="Z500" i="1"/>
  <c r="BN500" i="1"/>
  <c r="Z505" i="1"/>
  <c r="Z508" i="1" s="1"/>
  <c r="BN505" i="1"/>
  <c r="BP505" i="1"/>
  <c r="Z506" i="1"/>
  <c r="BN506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39" i="1"/>
  <c r="Y545" i="1"/>
  <c r="BP541" i="1"/>
  <c r="BN541" i="1"/>
  <c r="Z541" i="1"/>
  <c r="Z545" i="1" s="1"/>
  <c r="BP543" i="1"/>
  <c r="BN543" i="1"/>
  <c r="Z543" i="1"/>
  <c r="Y560" i="1"/>
  <c r="Y566" i="1"/>
  <c r="Y578" i="1"/>
  <c r="BP587" i="1"/>
  <c r="BN587" i="1"/>
  <c r="Z587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Z554" i="1"/>
  <c r="Z560" i="1" s="1"/>
  <c r="BN554" i="1"/>
  <c r="Z555" i="1"/>
  <c r="BN555" i="1"/>
  <c r="Z558" i="1"/>
  <c r="BN558" i="1"/>
  <c r="Z564" i="1"/>
  <c r="Z566" i="1" s="1"/>
  <c r="BN564" i="1"/>
  <c r="Z576" i="1"/>
  <c r="Z577" i="1" s="1"/>
  <c r="BN576" i="1"/>
  <c r="BP576" i="1"/>
  <c r="Y577" i="1"/>
  <c r="AF652" i="1"/>
  <c r="Y589" i="1"/>
  <c r="BP586" i="1"/>
  <c r="BN586" i="1"/>
  <c r="Z586" i="1"/>
  <c r="Z589" i="1" s="1"/>
  <c r="BP588" i="1"/>
  <c r="BN588" i="1"/>
  <c r="Z588" i="1"/>
  <c r="Y590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07" i="1"/>
  <c r="Y622" i="1"/>
  <c r="Y621" i="1"/>
  <c r="BP617" i="1"/>
  <c r="BN617" i="1"/>
  <c r="Z617" i="1"/>
  <c r="Z621" i="1" s="1"/>
  <c r="BP619" i="1"/>
  <c r="BN619" i="1"/>
  <c r="Z619" i="1"/>
  <c r="Y628" i="1"/>
  <c r="Z630" i="1"/>
  <c r="Z631" i="1" s="1"/>
  <c r="BN630" i="1"/>
  <c r="BP630" i="1"/>
  <c r="Y631" i="1"/>
  <c r="Z638" i="1"/>
  <c r="BN638" i="1"/>
  <c r="BP638" i="1"/>
  <c r="Z639" i="1"/>
  <c r="BN639" i="1"/>
  <c r="Y640" i="1"/>
  <c r="Z362" i="1" l="1"/>
  <c r="Z355" i="1"/>
  <c r="Z224" i="1"/>
  <c r="Z188" i="1"/>
  <c r="Z64" i="1"/>
  <c r="Z57" i="1"/>
  <c r="X645" i="1"/>
  <c r="Z640" i="1"/>
  <c r="Z606" i="1"/>
  <c r="Z501" i="1"/>
  <c r="Z416" i="1"/>
  <c r="Z390" i="1"/>
  <c r="Z538" i="1"/>
  <c r="Z384" i="1"/>
  <c r="Z243" i="1"/>
  <c r="Z82" i="1"/>
  <c r="Z41" i="1"/>
  <c r="Z647" i="1" s="1"/>
  <c r="Y646" i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<sst xmlns="http://schemas.openxmlformats.org/spreadsheetml/2006/main" count="3013" uniqueCount="1072">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</sst>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6" zoomScaleNormal="100" zoomScaleSheetLayoutView="100" workbookViewId="0">
      <selection activeCell="Z648" sqref="Z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4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20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60"/>
      <c r="R10" s="961"/>
      <c r="U10" s="24" t="s">
        <v>22</v>
      </c>
      <c r="V10" s="831" t="s">
        <v>23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72" t="s">
        <v>27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29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31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33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34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15" t="s">
        <v>37</v>
      </c>
      <c r="D17" s="786" t="s">
        <v>38</v>
      </c>
      <c r="E17" s="861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60"/>
      <c r="R17" s="860"/>
      <c r="S17" s="860"/>
      <c r="T17" s="861"/>
      <c r="U17" s="1153" t="s">
        <v>50</v>
      </c>
      <c r="V17" s="868"/>
      <c r="W17" s="786" t="s">
        <v>51</v>
      </c>
      <c r="X17" s="786" t="s">
        <v>52</v>
      </c>
      <c r="Y17" s="1150" t="s">
        <v>53</v>
      </c>
      <c r="Z17" s="1037" t="s">
        <v>54</v>
      </c>
      <c r="AA17" s="1012" t="s">
        <v>55</v>
      </c>
      <c r="AB17" s="1012" t="s">
        <v>56</v>
      </c>
      <c r="AC17" s="1012" t="s">
        <v>57</v>
      </c>
      <c r="AD17" s="1012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60</v>
      </c>
      <c r="V18" s="67" t="s">
        <v>61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200</v>
      </c>
      <c r="Y36" s="742">
        <f t="shared" si="0"/>
        <v>205.20000000000002</v>
      </c>
      <c r="Z36" s="36">
        <f>IFERROR(IF(Y36=0,"",ROUNDUP(Y36/H36,0)*0.01898),"")</f>
        <v>0.36062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208.05555555555554</v>
      </c>
      <c r="BN36" s="64">
        <f t="shared" si="2"/>
        <v>213.46499999999997</v>
      </c>
      <c r="BO36" s="64">
        <f t="shared" si="3"/>
        <v>0.28935185185185186</v>
      </c>
      <c r="BP36" s="64">
        <f t="shared" si="4"/>
        <v>0.296875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80</v>
      </c>
      <c r="X41" s="743">
        <f>IFERROR(X35/H35,"0")+IFERROR(X36/H36,"0")+IFERROR(X37/H37,"0")+IFERROR(X38/H38,"0")+IFERROR(X39/H39,"0")+IFERROR(X40/H40,"0")</f>
        <v>18.518518518518519</v>
      </c>
      <c r="Y41" s="743">
        <f>IFERROR(Y35/H35,"0")+IFERROR(Y36/H36,"0")+IFERROR(Y37/H37,"0")+IFERROR(Y38/H38,"0")+IFERROR(Y39/H39,"0")+IFERROR(Y40/H40,"0")</f>
        <v>19</v>
      </c>
      <c r="Z41" s="743">
        <f>IFERROR(IF(Z35="",0,Z35),"0")+IFERROR(IF(Z36="",0,Z36),"0")+IFERROR(IF(Z37="",0,Z37),"0")+IFERROR(IF(Z38="",0,Z38),"0")+IFERROR(IF(Z39="",0,Z39),"0")+IFERROR(IF(Z40="",0,Z40),"0")</f>
        <v>0.36062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79</v>
      </c>
      <c r="Q42" s="751"/>
      <c r="R42" s="751"/>
      <c r="S42" s="751"/>
      <c r="T42" s="751"/>
      <c r="U42" s="751"/>
      <c r="V42" s="752"/>
      <c r="W42" s="37" t="s">
        <v>68</v>
      </c>
      <c r="X42" s="743">
        <f>IFERROR(SUM(X35:X40),"0")</f>
        <v>200</v>
      </c>
      <c r="Y42" s="743">
        <f>IFERROR(SUM(Y35:Y40),"0")</f>
        <v>205.20000000000002</v>
      </c>
      <c r="Z42" s="37"/>
      <c r="AA42" s="744"/>
      <c r="AB42" s="744"/>
      <c r="AC42" s="744"/>
    </row>
    <row r="43" spans="1:68" ht="14.25" customHeight="1" x14ac:dyDescent="0.25">
      <c r="A43" s="761" t="s">
        <v>63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79</v>
      </c>
      <c r="Q47" s="751"/>
      <c r="R47" s="751"/>
      <c r="S47" s="751"/>
      <c r="T47" s="751"/>
      <c r="U47" s="751"/>
      <c r="V47" s="752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115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89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79</v>
      </c>
      <c r="Q58" s="751"/>
      <c r="R58" s="751"/>
      <c r="S58" s="751"/>
      <c r="T58" s="751"/>
      <c r="U58" s="751"/>
      <c r="V58" s="752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customHeight="1" x14ac:dyDescent="0.25">
      <c r="A59" s="761" t="s">
        <v>136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80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79</v>
      </c>
      <c r="Q65" s="751"/>
      <c r="R65" s="751"/>
      <c r="S65" s="751"/>
      <c r="T65" s="751"/>
      <c r="U65" s="751"/>
      <c r="V65" s="752"/>
      <c r="W65" s="37" t="s">
        <v>68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customHeight="1" x14ac:dyDescent="0.25">
      <c r="A66" s="761" t="s">
        <v>147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79</v>
      </c>
      <c r="Q74" s="751"/>
      <c r="R74" s="751"/>
      <c r="S74" s="751"/>
      <c r="T74" s="751"/>
      <c r="U74" s="751"/>
      <c r="V74" s="752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63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79</v>
      </c>
      <c r="Q83" s="751"/>
      <c r="R83" s="751"/>
      <c r="S83" s="751"/>
      <c r="T83" s="751"/>
      <c r="U83" s="751"/>
      <c r="V83" s="752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178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79</v>
      </c>
      <c r="Q89" s="751"/>
      <c r="R89" s="751"/>
      <c r="S89" s="751"/>
      <c r="T89" s="751"/>
      <c r="U89" s="751"/>
      <c r="V89" s="752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customHeight="1" x14ac:dyDescent="0.25">
      <c r="A90" s="753" t="s">
        <v>186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89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350</v>
      </c>
      <c r="Y92" s="742">
        <f>IFERROR(IF(X92="",0,CEILING((X92/$H92),1)*$H92),"")</f>
        <v>356.40000000000003</v>
      </c>
      <c r="Z92" s="36">
        <f>IFERROR(IF(Y92=0,"",ROUNDUP(Y92/H92,0)*0.01898),"")</f>
        <v>0.62634000000000001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364.09722222222217</v>
      </c>
      <c r="BN92" s="64">
        <f>IFERROR(Y92*I92/H92,"0")</f>
        <v>370.755</v>
      </c>
      <c r="BO92" s="64">
        <f>IFERROR(1/J92*(X92/H92),"0")</f>
        <v>0.5063657407407407</v>
      </c>
      <c r="BP92" s="64">
        <f>IFERROR(1/J92*(Y92/H92),"0")</f>
        <v>0.515625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80</v>
      </c>
      <c r="X95" s="743">
        <f>IFERROR(X92/H92,"0")+IFERROR(X93/H93,"0")+IFERROR(X94/H94,"0")</f>
        <v>32.407407407407405</v>
      </c>
      <c r="Y95" s="743">
        <f>IFERROR(Y92/H92,"0")+IFERROR(Y93/H93,"0")+IFERROR(Y94/H94,"0")</f>
        <v>33</v>
      </c>
      <c r="Z95" s="743">
        <f>IFERROR(IF(Z92="",0,Z92),"0")+IFERROR(IF(Z93="",0,Z93),"0")+IFERROR(IF(Z94="",0,Z94),"0")</f>
        <v>0.62634000000000001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79</v>
      </c>
      <c r="Q96" s="751"/>
      <c r="R96" s="751"/>
      <c r="S96" s="751"/>
      <c r="T96" s="751"/>
      <c r="U96" s="751"/>
      <c r="V96" s="752"/>
      <c r="W96" s="37" t="s">
        <v>68</v>
      </c>
      <c r="X96" s="743">
        <f>IFERROR(SUM(X92:X94),"0")</f>
        <v>350</v>
      </c>
      <c r="Y96" s="743">
        <f>IFERROR(SUM(Y92:Y94),"0")</f>
        <v>356.40000000000003</v>
      </c>
      <c r="Z96" s="37"/>
      <c r="AA96" s="744"/>
      <c r="AB96" s="744"/>
      <c r="AC96" s="744"/>
    </row>
    <row r="97" spans="1:68" ht="14.25" customHeight="1" x14ac:dyDescent="0.25">
      <c r="A97" s="761" t="s">
        <v>63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4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5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customHeight="1" x14ac:dyDescent="0.25">
      <c r="A107" s="753" t="s">
        <v>212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250</v>
      </c>
      <c r="Y110" s="742">
        <f>IFERROR(IF(X110="",0,CEILING((X110/$H110),1)*$H110),"")</f>
        <v>257.59999999999997</v>
      </c>
      <c r="Z110" s="36">
        <f>IFERROR(IF(Y110=0,"",ROUNDUP(Y110/H110,0)*0.01898),"")</f>
        <v>0.43653999999999998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259.70982142857144</v>
      </c>
      <c r="BN110" s="64">
        <f>IFERROR(Y110*I110/H110,"0")</f>
        <v>267.60499999999996</v>
      </c>
      <c r="BO110" s="64">
        <f>IFERROR(1/J110*(X110/H110),"0")</f>
        <v>0.34877232142857145</v>
      </c>
      <c r="BP110" s="64">
        <f>IFERROR(1/J110*(Y110/H110),"0")</f>
        <v>0.359375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22.321428571428573</v>
      </c>
      <c r="Y114" s="743">
        <f>IFERROR(Y109/H109,"0")+IFERROR(Y110/H110,"0")+IFERROR(Y111/H111,"0")+IFERROR(Y112/H112,"0")+IFERROR(Y113/H113,"0")</f>
        <v>23</v>
      </c>
      <c r="Z114" s="743">
        <f>IFERROR(IF(Z109="",0,Z109),"0")+IFERROR(IF(Z110="",0,Z110),"0")+IFERROR(IF(Z111="",0,Z111),"0")+IFERROR(IF(Z112="",0,Z112),"0")+IFERROR(IF(Z113="",0,Z113),"0")</f>
        <v>0.43653999999999998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250</v>
      </c>
      <c r="Y115" s="743">
        <f>IFERROR(SUM(Y109:Y113),"0")</f>
        <v>257.59999999999997</v>
      </c>
      <c r="Z115" s="37"/>
      <c r="AA115" s="744"/>
      <c r="AB115" s="744"/>
      <c r="AC115" s="744"/>
    </row>
    <row r="116" spans="1:68" ht="14.25" customHeight="1" x14ac:dyDescent="0.25">
      <c r="A116" s="761" t="s">
        <v>136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1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7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4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79</v>
      </c>
      <c r="Q132" s="751"/>
      <c r="R132" s="751"/>
      <c r="S132" s="751"/>
      <c r="T132" s="751"/>
      <c r="U132" s="751"/>
      <c r="V132" s="752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79</v>
      </c>
      <c r="Q133" s="751"/>
      <c r="R133" s="751"/>
      <c r="S133" s="751"/>
      <c r="T133" s="751"/>
      <c r="U133" s="751"/>
      <c r="V133" s="752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customHeight="1" x14ac:dyDescent="0.25">
      <c r="A134" s="761" t="s">
        <v>178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79</v>
      </c>
      <c r="Q137" s="751"/>
      <c r="R137" s="751"/>
      <c r="S137" s="751"/>
      <c r="T137" s="751"/>
      <c r="U137" s="751"/>
      <c r="V137" s="752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79</v>
      </c>
      <c r="Q138" s="751"/>
      <c r="R138" s="751"/>
      <c r="S138" s="751"/>
      <c r="T138" s="751"/>
      <c r="U138" s="751"/>
      <c r="V138" s="752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259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89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79</v>
      </c>
      <c r="Q143" s="751"/>
      <c r="R143" s="751"/>
      <c r="S143" s="751"/>
      <c r="T143" s="751"/>
      <c r="U143" s="751"/>
      <c r="V143" s="752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79</v>
      </c>
      <c r="Q144" s="751"/>
      <c r="R144" s="751"/>
      <c r="S144" s="751"/>
      <c r="T144" s="751"/>
      <c r="U144" s="751"/>
      <c r="V144" s="752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147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79</v>
      </c>
      <c r="Q148" s="751"/>
      <c r="R148" s="751"/>
      <c r="S148" s="751"/>
      <c r="T148" s="751"/>
      <c r="U148" s="751"/>
      <c r="V148" s="752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79</v>
      </c>
      <c r="Q149" s="751"/>
      <c r="R149" s="751"/>
      <c r="S149" s="751"/>
      <c r="T149" s="751"/>
      <c r="U149" s="751"/>
      <c r="V149" s="752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63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79</v>
      </c>
      <c r="Q153" s="751"/>
      <c r="R153" s="751"/>
      <c r="S153" s="751"/>
      <c r="T153" s="751"/>
      <c r="U153" s="751"/>
      <c r="V153" s="752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79</v>
      </c>
      <c r="Q154" s="751"/>
      <c r="R154" s="751"/>
      <c r="S154" s="751"/>
      <c r="T154" s="751"/>
      <c r="U154" s="751"/>
      <c r="V154" s="752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87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89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79</v>
      </c>
      <c r="Q158" s="751"/>
      <c r="R158" s="751"/>
      <c r="S158" s="751"/>
      <c r="T158" s="751"/>
      <c r="U158" s="751"/>
      <c r="V158" s="752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79</v>
      </c>
      <c r="Q159" s="751"/>
      <c r="R159" s="751"/>
      <c r="S159" s="751"/>
      <c r="T159" s="751"/>
      <c r="U159" s="751"/>
      <c r="V159" s="752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147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79</v>
      </c>
      <c r="Q166" s="751"/>
      <c r="R166" s="751"/>
      <c r="S166" s="751"/>
      <c r="T166" s="751"/>
      <c r="U166" s="751"/>
      <c r="V166" s="752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79</v>
      </c>
      <c r="Q167" s="751"/>
      <c r="R167" s="751"/>
      <c r="S167" s="751"/>
      <c r="T167" s="751"/>
      <c r="U167" s="751"/>
      <c r="V167" s="752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63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79</v>
      </c>
      <c r="Q171" s="751"/>
      <c r="R171" s="751"/>
      <c r="S171" s="751"/>
      <c r="T171" s="751"/>
      <c r="U171" s="751"/>
      <c r="V171" s="752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79</v>
      </c>
      <c r="Q172" s="751"/>
      <c r="R172" s="751"/>
      <c r="S172" s="751"/>
      <c r="T172" s="751"/>
      <c r="U172" s="751"/>
      <c r="V172" s="752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293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294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136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79</v>
      </c>
      <c r="Q177" s="751"/>
      <c r="R177" s="751"/>
      <c r="S177" s="751"/>
      <c r="T177" s="751"/>
      <c r="U177" s="751"/>
      <c r="V177" s="752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79</v>
      </c>
      <c r="Q178" s="751"/>
      <c r="R178" s="751"/>
      <c r="S178" s="751"/>
      <c r="T178" s="751"/>
      <c r="U178" s="751"/>
      <c r="V178" s="752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147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79</v>
      </c>
      <c r="Q189" s="751"/>
      <c r="R189" s="751"/>
      <c r="S189" s="751"/>
      <c r="T189" s="751"/>
      <c r="U189" s="751"/>
      <c r="V189" s="752"/>
      <c r="W189" s="37" t="s">
        <v>68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customHeight="1" x14ac:dyDescent="0.25">
      <c r="A190" s="753" t="s">
        <v>318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89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79</v>
      </c>
      <c r="Q195" s="751"/>
      <c r="R195" s="751"/>
      <c r="S195" s="751"/>
      <c r="T195" s="751"/>
      <c r="U195" s="751"/>
      <c r="V195" s="752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136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79</v>
      </c>
      <c r="Q200" s="751"/>
      <c r="R200" s="751"/>
      <c r="S200" s="751"/>
      <c r="T200" s="751"/>
      <c r="U200" s="751"/>
      <c r="V200" s="752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147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79</v>
      </c>
      <c r="Q211" s="751"/>
      <c r="R211" s="751"/>
      <c r="S211" s="751"/>
      <c r="T211" s="751"/>
      <c r="U211" s="751"/>
      <c r="V211" s="752"/>
      <c r="W211" s="37" t="s">
        <v>68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customHeight="1" x14ac:dyDescent="0.25">
      <c r="A212" s="761" t="s">
        <v>63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IFERROR(SUM(X213:X223),"0")</f>
        <v>0</v>
      </c>
      <c r="Y225" s="743">
        <f>IFERROR(SUM(Y213:Y223),"0")</f>
        <v>0</v>
      </c>
      <c r="Z225" s="37"/>
      <c r="AA225" s="744"/>
      <c r="AB225" s="744"/>
      <c r="AC225" s="744"/>
    </row>
    <row r="226" spans="1:68" ht="14.25" customHeight="1" x14ac:dyDescent="0.25">
      <c r="A226" s="761" t="s">
        <v>178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48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390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410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1" t="s">
        <v>136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435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462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465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474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492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147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505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147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518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147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531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535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147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178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94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1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3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1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147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631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850</v>
      </c>
      <c r="Y406" s="742">
        <f t="shared" ref="Y406:Y415" si="77">IFERROR(IF(X406="",0,CEILING((X406/$H406),1)*$H406),"")</f>
        <v>855</v>
      </c>
      <c r="Z406" s="36">
        <f>IFERROR(IF(Y406=0,"",ROUNDUP(Y406/H406,0)*0.02175),"")</f>
        <v>1.2397499999999999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877.2</v>
      </c>
      <c r="BN406" s="64">
        <f t="shared" ref="BN406:BN415" si="79">IFERROR(Y406*I406/H406,"0")</f>
        <v>882.36</v>
      </c>
      <c r="BO406" s="64">
        <f t="shared" ref="BO406:BO415" si="80">IFERROR(1/J406*(X406/H406),"0")</f>
        <v>1.1805555555555554</v>
      </c>
      <c r="BP406" s="64">
        <f t="shared" ref="BP406:BP415" si="81">IFERROR(1/J406*(Y406/H406),"0")</f>
        <v>1.1875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500</v>
      </c>
      <c r="Y412" s="742">
        <f t="shared" si="77"/>
        <v>510</v>
      </c>
      <c r="Z412" s="36">
        <f>IFERROR(IF(Y412=0,"",ROUNDUP(Y412/H412,0)*0.02175),"")</f>
        <v>0.73949999999999994</v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516</v>
      </c>
      <c r="BN412" s="64">
        <f t="shared" si="79"/>
        <v>526.32000000000005</v>
      </c>
      <c r="BO412" s="64">
        <f t="shared" si="80"/>
        <v>0.69444444444444442</v>
      </c>
      <c r="BP412" s="64">
        <f t="shared" si="81"/>
        <v>0.70833333333333326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90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91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1.97925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1350</v>
      </c>
      <c r="Y417" s="743">
        <f>IFERROR(SUM(Y406:Y415),"0")</f>
        <v>1365</v>
      </c>
      <c r="Z417" s="37"/>
      <c r="AA417" s="744"/>
      <c r="AB417" s="744"/>
      <c r="AC417" s="744"/>
    </row>
    <row r="418" spans="1:68" ht="14.25" customHeight="1" x14ac:dyDescent="0.25">
      <c r="A418" s="761" t="s">
        <v>136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850</v>
      </c>
      <c r="Y419" s="742">
        <f>IFERROR(IF(X419="",0,CEILING((X419/$H419),1)*$H419),"")</f>
        <v>855</v>
      </c>
      <c r="Z419" s="36">
        <f>IFERROR(IF(Y419=0,"",ROUNDUP(Y419/H419,0)*0.02175),"")</f>
        <v>1.2397499999999999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877.2</v>
      </c>
      <c r="BN419" s="64">
        <f>IFERROR(Y419*I419/H419,"0")</f>
        <v>882.36</v>
      </c>
      <c r="BO419" s="64">
        <f>IFERROR(1/J419*(X419/H419),"0")</f>
        <v>1.1805555555555554</v>
      </c>
      <c r="BP419" s="64">
        <f>IFERROR(1/J419*(Y419/H419),"0")</f>
        <v>1.1875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56.666666666666664</v>
      </c>
      <c r="Y421" s="743">
        <f>IFERROR(Y419/H419,"0")+IFERROR(Y420/H420,"0")</f>
        <v>57</v>
      </c>
      <c r="Z421" s="743">
        <f>IFERROR(IF(Z419="",0,Z419),"0")+IFERROR(IF(Z420="",0,Z420),"0")</f>
        <v>1.2397499999999999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850</v>
      </c>
      <c r="Y422" s="743">
        <f>IFERROR(SUM(Y419:Y420),"0")</f>
        <v>855</v>
      </c>
      <c r="Z422" s="37"/>
      <c r="AA422" s="744"/>
      <c r="AB422" s="744"/>
      <c r="AC422" s="744"/>
    </row>
    <row r="423" spans="1:68" ht="14.25" customHeight="1" x14ac:dyDescent="0.25">
      <c r="A423" s="761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8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8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178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877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147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1" t="s">
        <v>178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16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716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717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147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1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5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56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0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15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49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73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1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770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136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147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8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36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787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147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3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799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147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178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806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806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1250</v>
      </c>
      <c r="Y525" s="742">
        <f t="shared" si="93"/>
        <v>1251.3600000000001</v>
      </c>
      <c r="Z525" s="36">
        <f t="shared" si="94"/>
        <v>2.8345199999999999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1335.2272727272727</v>
      </c>
      <c r="BN525" s="64">
        <f t="shared" si="96"/>
        <v>1336.6799999999998</v>
      </c>
      <c r="BO525" s="64">
        <f t="shared" si="97"/>
        <v>2.2763694638694636</v>
      </c>
      <c r="BP525" s="64">
        <f t="shared" si="98"/>
        <v>2.2788461538461542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850</v>
      </c>
      <c r="Y527" s="742">
        <f t="shared" si="93"/>
        <v>850.08</v>
      </c>
      <c r="Z527" s="36">
        <f t="shared" si="94"/>
        <v>1.9255599999999999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907.95454545454538</v>
      </c>
      <c r="BN527" s="64">
        <f t="shared" si="96"/>
        <v>908.03999999999985</v>
      </c>
      <c r="BO527" s="64">
        <f t="shared" si="97"/>
        <v>1.5479312354312353</v>
      </c>
      <c r="BP527" s="64">
        <f t="shared" si="98"/>
        <v>1.5480769230769231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20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00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11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49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397.72727272727269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398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4.7600800000000003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2100</v>
      </c>
      <c r="Y539" s="743">
        <f>IFERROR(SUM(Y522:Y537),"0")</f>
        <v>2101.44</v>
      </c>
      <c r="Z539" s="37"/>
      <c r="AA539" s="744"/>
      <c r="AB539" s="744"/>
      <c r="AC539" s="744"/>
    </row>
    <row r="540" spans="1:68" ht="14.25" customHeight="1" x14ac:dyDescent="0.25">
      <c r="A540" s="761" t="s">
        <v>136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650</v>
      </c>
      <c r="Y541" s="742">
        <f>IFERROR(IF(X541="",0,CEILING((X541/$H541),1)*$H541),"")</f>
        <v>654.72</v>
      </c>
      <c r="Z541" s="36">
        <f>IFERROR(IF(Y541=0,"",ROUNDUP(Y541/H541,0)*0.01196),"")</f>
        <v>1.4830399999999999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694.31818181818176</v>
      </c>
      <c r="BN541" s="64">
        <f>IFERROR(Y541*I541/H541,"0")</f>
        <v>699.36</v>
      </c>
      <c r="BO541" s="64">
        <f>IFERROR(1/J541*(X541/H541),"0")</f>
        <v>1.1837121212121211</v>
      </c>
      <c r="BP541" s="64">
        <f>IFERROR(1/J541*(Y541/H541),"0")</f>
        <v>1.1923076923076923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123.10606060606059</v>
      </c>
      <c r="Y545" s="743">
        <f>IFERROR(Y541/H541,"0")+IFERROR(Y542/H542,"0")+IFERROR(Y543/H543,"0")+IFERROR(Y544/H544,"0")</f>
        <v>124</v>
      </c>
      <c r="Z545" s="743">
        <f>IFERROR(IF(Z541="",0,Z541),"0")+IFERROR(IF(Z542="",0,Z542),"0")+IFERROR(IF(Z543="",0,Z543),"0")+IFERROR(IF(Z544="",0,Z544),"0")</f>
        <v>1.4830399999999999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650</v>
      </c>
      <c r="Y546" s="743">
        <f>IFERROR(SUM(Y541:Y544),"0")</f>
        <v>654.72</v>
      </c>
      <c r="Z546" s="37"/>
      <c r="AA546" s="744"/>
      <c r="AB546" s="744"/>
      <c r="AC546" s="744"/>
    </row>
    <row r="547" spans="1:68" ht="14.25" customHeight="1" x14ac:dyDescent="0.25">
      <c r="A547" s="761" t="s">
        <v>147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85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79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650</v>
      </c>
      <c r="Y550" s="742">
        <f t="shared" si="99"/>
        <v>654.72</v>
      </c>
      <c r="Z550" s="36">
        <f>IFERROR(IF(Y550=0,"",ROUNDUP(Y550/H550,0)*0.01196),"")</f>
        <v>1.4830399999999999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694.31818181818176</v>
      </c>
      <c r="BN550" s="64">
        <f t="shared" si="101"/>
        <v>699.36</v>
      </c>
      <c r="BO550" s="64">
        <f t="shared" si="102"/>
        <v>1.1837121212121211</v>
      </c>
      <c r="BP550" s="64">
        <f t="shared" si="103"/>
        <v>1.1923076923076923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57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79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38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1064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9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123.10606060606059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124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1.4830399999999999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650</v>
      </c>
      <c r="Y561" s="743">
        <f>IFERROR(SUM(Y548:Y559),"0")</f>
        <v>654.72</v>
      </c>
      <c r="Z561" s="37"/>
      <c r="AA561" s="744"/>
      <c r="AB561" s="744"/>
      <c r="AC561" s="744"/>
    </row>
    <row r="562" spans="1:68" ht="14.25" customHeight="1" x14ac:dyDescent="0.25">
      <c r="A562" s="761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178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0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908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908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3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914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914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6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9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74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84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4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5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7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136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3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3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0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47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147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9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88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6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96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5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2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2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82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90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8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1" t="s">
        <v>178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6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3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6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9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1008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136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04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147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1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0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1033</v>
      </c>
      <c r="Q642" s="867"/>
      <c r="R642" s="867"/>
      <c r="S642" s="867"/>
      <c r="T642" s="867"/>
      <c r="U642" s="867"/>
      <c r="V642" s="868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6400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6450.08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1034</v>
      </c>
      <c r="Q643" s="867"/>
      <c r="R643" s="867"/>
      <c r="S643" s="867"/>
      <c r="T643" s="867"/>
      <c r="U643" s="867"/>
      <c r="V643" s="868"/>
      <c r="W643" s="37" t="s">
        <v>68</v>
      </c>
      <c r="X643" s="743">
        <f>IFERROR(SUM(BM22:BM639),"0")</f>
        <v>6734.0807810245315</v>
      </c>
      <c r="Y643" s="743">
        <f>IFERROR(SUM(BN22:BN639),"0")</f>
        <v>6786.3049999999994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1035</v>
      </c>
      <c r="Q644" s="867"/>
      <c r="R644" s="867"/>
      <c r="S644" s="867"/>
      <c r="T644" s="867"/>
      <c r="U644" s="867"/>
      <c r="V644" s="868"/>
      <c r="W644" s="37" t="s">
        <v>1036</v>
      </c>
      <c r="X644" s="38">
        <f>ROUNDUP(SUM(BO22:BO639),0)</f>
        <v>11</v>
      </c>
      <c r="Y644" s="38">
        <f>ROUNDUP(SUM(BP22:BP639),0)</f>
        <v>11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1037</v>
      </c>
      <c r="Q645" s="867"/>
      <c r="R645" s="867"/>
      <c r="S645" s="867"/>
      <c r="T645" s="867"/>
      <c r="U645" s="867"/>
      <c r="V645" s="868"/>
      <c r="W645" s="37" t="s">
        <v>68</v>
      </c>
      <c r="X645" s="743">
        <f>GrossWeightTotal+PalletQtyTotal*25</f>
        <v>7009.0807810245315</v>
      </c>
      <c r="Y645" s="743">
        <f>GrossWeightTotalR+PalletQtyTotalR*25</f>
        <v>7061.3049999999994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1038</v>
      </c>
      <c r="Q646" s="867"/>
      <c r="R646" s="867"/>
      <c r="S646" s="867"/>
      <c r="T646" s="867"/>
      <c r="U646" s="867"/>
      <c r="V646" s="868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863.85341510341505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869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1039</v>
      </c>
      <c r="Q647" s="867"/>
      <c r="R647" s="867"/>
      <c r="S647" s="867"/>
      <c r="T647" s="867"/>
      <c r="U647" s="867"/>
      <c r="V647" s="868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12.368659999999998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2" t="s">
        <v>87</v>
      </c>
      <c r="D649" s="790"/>
      <c r="E649" s="790"/>
      <c r="F649" s="790"/>
      <c r="G649" s="790"/>
      <c r="H649" s="791"/>
      <c r="I649" s="762" t="s">
        <v>293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631</v>
      </c>
      <c r="Y649" s="791"/>
      <c r="Z649" s="762" t="s">
        <v>716</v>
      </c>
      <c r="AA649" s="790"/>
      <c r="AB649" s="790"/>
      <c r="AC649" s="791"/>
      <c r="AD649" s="738" t="s">
        <v>806</v>
      </c>
      <c r="AE649" s="738" t="s">
        <v>908</v>
      </c>
      <c r="AF649" s="762" t="s">
        <v>914</v>
      </c>
      <c r="AG649" s="791"/>
    </row>
    <row r="650" spans="1:33" ht="14.25" customHeight="1" thickTop="1" x14ac:dyDescent="0.2">
      <c r="A650" s="1007" t="s">
        <v>1042</v>
      </c>
      <c r="B650" s="762" t="s">
        <v>62</v>
      </c>
      <c r="C650" s="762" t="s">
        <v>88</v>
      </c>
      <c r="D650" s="762" t="s">
        <v>115</v>
      </c>
      <c r="E650" s="762" t="s">
        <v>186</v>
      </c>
      <c r="F650" s="762" t="s">
        <v>212</v>
      </c>
      <c r="G650" s="762" t="s">
        <v>259</v>
      </c>
      <c r="H650" s="762" t="s">
        <v>87</v>
      </c>
      <c r="I650" s="762" t="s">
        <v>294</v>
      </c>
      <c r="J650" s="762" t="s">
        <v>318</v>
      </c>
      <c r="K650" s="762" t="s">
        <v>390</v>
      </c>
      <c r="L650" s="762" t="s">
        <v>410</v>
      </c>
      <c r="M650" s="762" t="s">
        <v>435</v>
      </c>
      <c r="N650" s="739"/>
      <c r="O650" s="762" t="s">
        <v>462</v>
      </c>
      <c r="P650" s="762" t="s">
        <v>465</v>
      </c>
      <c r="Q650" s="762" t="s">
        <v>474</v>
      </c>
      <c r="R650" s="762" t="s">
        <v>492</v>
      </c>
      <c r="S650" s="762" t="s">
        <v>505</v>
      </c>
      <c r="T650" s="762" t="s">
        <v>518</v>
      </c>
      <c r="U650" s="762" t="s">
        <v>531</v>
      </c>
      <c r="V650" s="762" t="s">
        <v>535</v>
      </c>
      <c r="W650" s="762" t="s">
        <v>618</v>
      </c>
      <c r="X650" s="762" t="s">
        <v>632</v>
      </c>
      <c r="Y650" s="762" t="s">
        <v>673</v>
      </c>
      <c r="Z650" s="762" t="s">
        <v>717</v>
      </c>
      <c r="AA650" s="762" t="s">
        <v>770</v>
      </c>
      <c r="AB650" s="762" t="s">
        <v>787</v>
      </c>
      <c r="AC650" s="762" t="s">
        <v>799</v>
      </c>
      <c r="AD650" s="762" t="s">
        <v>806</v>
      </c>
      <c r="AE650" s="762" t="s">
        <v>908</v>
      </c>
      <c r="AF650" s="762" t="s">
        <v>914</v>
      </c>
      <c r="AG650" s="762" t="s">
        <v>1008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205.20000000000002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46">
        <f>IFERROR(Y92*1,"0")+IFERROR(Y93*1,"0")+IFERROR(Y94*1,"0")+IFERROR(Y98*1,"0")+IFERROR(Y99*1,"0")+IFERROR(Y100*1,"0")+IFERROR(Y101*1,"0")+IFERROR(Y102*1,"0")+IFERROR(Y103*1,"0")+IFERROR(Y104*1,"0")</f>
        <v>356.40000000000003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257.59999999999997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2220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3410.88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2025-03-03T10:10:35Z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