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D3AB696F-F868-4096-8DA4-A391C5F9FD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Z153" i="1" l="1"/>
  <c r="Z224" i="1"/>
  <c r="Z199" i="1"/>
  <c r="Z323" i="1"/>
  <c r="Z421" i="1"/>
  <c r="H9" i="1"/>
  <c r="A10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F9" i="1"/>
  <c r="J9" i="1"/>
  <c r="Z22" i="1"/>
  <c r="Z26" i="1" s="1"/>
  <c r="BN22" i="1"/>
  <c r="BP22" i="1"/>
  <c r="Z24" i="1"/>
  <c r="BN24" i="1"/>
  <c r="X646" i="1"/>
  <c r="Y27" i="1"/>
  <c r="C652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2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Z73" i="1" s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BN85" i="1"/>
  <c r="BP85" i="1"/>
  <c r="Z87" i="1"/>
  <c r="BN87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BN198" i="1"/>
  <c r="Z202" i="1"/>
  <c r="BN202" i="1"/>
  <c r="BP202" i="1"/>
  <c r="Z204" i="1"/>
  <c r="BN204" i="1"/>
  <c r="Z206" i="1"/>
  <c r="BN206" i="1"/>
  <c r="Z208" i="1"/>
  <c r="BN208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32" i="1"/>
  <c r="K652" i="1"/>
  <c r="Y244" i="1"/>
  <c r="BP235" i="1"/>
  <c r="BN235" i="1"/>
  <c r="Z235" i="1"/>
  <c r="Z243" i="1" s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Y309" i="1"/>
  <c r="BP322" i="1"/>
  <c r="BN322" i="1"/>
  <c r="Z322" i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Z362" i="1" s="1"/>
  <c r="Y371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16" i="1" l="1"/>
  <c r="Y642" i="1"/>
  <c r="Y644" i="1"/>
  <c r="Z442" i="1"/>
  <c r="Z627" i="1"/>
  <c r="Z614" i="1"/>
  <c r="Z596" i="1"/>
  <c r="Z545" i="1"/>
  <c r="Z538" i="1"/>
  <c r="Z508" i="1"/>
  <c r="Z480" i="1"/>
  <c r="Z210" i="1"/>
  <c r="Z166" i="1"/>
  <c r="Z120" i="1"/>
  <c r="Z114" i="1"/>
  <c r="Z647" i="1" s="1"/>
  <c r="Z88" i="1"/>
  <c r="Y643" i="1"/>
  <c r="Y645" i="1" s="1"/>
  <c r="Z355" i="1"/>
  <c r="Y646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<sst xmlns="http://schemas.openxmlformats.org/spreadsheetml/2006/main" count="3013" uniqueCount="1072">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</sst>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0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75</v>
      </c>
      <c r="Y36" s="74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78.020833333333329</v>
      </c>
      <c r="BN36" s="64">
        <f t="shared" si="2"/>
        <v>78.64500000000001</v>
      </c>
      <c r="BO36" s="64">
        <f t="shared" si="3"/>
        <v>0.10850694444444443</v>
      </c>
      <c r="BP36" s="64">
        <f t="shared" si="4"/>
        <v>0.109375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6.9444444444444438</v>
      </c>
      <c r="Y41" s="743">
        <f>IFERROR(Y35/H35,"0")+IFERROR(Y36/H36,"0")+IFERROR(Y37/H37,"0")+IFERROR(Y38/H38,"0")+IFERROR(Y39/H39,"0")+IFERROR(Y40/H40,"0")</f>
        <v>7</v>
      </c>
      <c r="Z41" s="743">
        <f>IFERROR(IF(Z35="",0,Z35),"0")+IFERROR(IF(Z36="",0,Z36),"0")+IFERROR(IF(Z37="",0,Z37),"0")+IFERROR(IF(Z38="",0,Z38),"0")+IFERROR(IF(Z39="",0,Z39),"0")+IFERROR(IF(Z40="",0,Z40),"0")</f>
        <v>0.13286000000000001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75</v>
      </c>
      <c r="Y42" s="743">
        <f>IFERROR(SUM(Y35:Y40),"0")</f>
        <v>75.600000000000009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8</v>
      </c>
      <c r="Y54" s="742">
        <f t="shared" si="5"/>
        <v>8</v>
      </c>
      <c r="Z54" s="36">
        <f>IFERROR(IF(Y54=0,"",ROUNDUP(Y54/H54,0)*0.00902),"")</f>
        <v>1.804E-2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8.42</v>
      </c>
      <c r="BN54" s="64">
        <f t="shared" si="7"/>
        <v>8.42</v>
      </c>
      <c r="BO54" s="64">
        <f t="shared" si="8"/>
        <v>1.5151515151515152E-2</v>
      </c>
      <c r="BP54" s="64">
        <f t="shared" si="9"/>
        <v>1.5151515151515152E-2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2</v>
      </c>
      <c r="Y57" s="743">
        <f>IFERROR(Y50/H50,"0")+IFERROR(Y51/H51,"0")+IFERROR(Y52/H52,"0")+IFERROR(Y53/H53,"0")+IFERROR(Y54/H54,"0")+IFERROR(Y55/H55,"0")+IFERROR(Y56/H56,"0")</f>
        <v>2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1.804E-2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8</v>
      </c>
      <c r="Y58" s="743">
        <f>IFERROR(SUM(Y50:Y56),"0")</f>
        <v>8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30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2.7777777777777777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30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10</v>
      </c>
      <c r="Y94" s="742">
        <f>IFERROR(IF(X94="",0,CEILING((X94/$H94),1)*$H94),"")</f>
        <v>13.5</v>
      </c>
      <c r="Z94" s="36">
        <f>IFERROR(IF(Y94=0,"",ROUNDUP(Y94/H94,0)*0.00902),"")</f>
        <v>2.7060000000000001E-2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10.466666666666667</v>
      </c>
      <c r="BN94" s="64">
        <f>IFERROR(Y94*I94/H94,"0")</f>
        <v>14.13</v>
      </c>
      <c r="BO94" s="64">
        <f>IFERROR(1/J94*(X94/H94),"0")</f>
        <v>1.6835016835016835E-2</v>
      </c>
      <c r="BP94" s="64">
        <f>IFERROR(1/J94*(Y94/H94),"0")</f>
        <v>2.2727272727272728E-2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2.2222222222222223</v>
      </c>
      <c r="Y95" s="743">
        <f>IFERROR(Y92/H92,"0")+IFERROR(Y93/H93,"0")+IFERROR(Y94/H94,"0")</f>
        <v>3</v>
      </c>
      <c r="Z95" s="743">
        <f>IFERROR(IF(Z92="",0,Z92),"0")+IFERROR(IF(Z93="",0,Z93),"0")+IFERROR(IF(Z94="",0,Z94),"0")</f>
        <v>2.7060000000000001E-2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10</v>
      </c>
      <c r="Y96" s="743">
        <f>IFERROR(SUM(Y92:Y94),"0")</f>
        <v>13.5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8</v>
      </c>
      <c r="Y100" s="742">
        <f t="shared" si="20"/>
        <v>8.1000000000000014</v>
      </c>
      <c r="Z100" s="36">
        <f>IFERROR(IF(Y100=0,"",ROUNDUP(Y100/H100,0)*0.00651),"")</f>
        <v>1.9529999999999999E-2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8.7466666666666661</v>
      </c>
      <c r="BN100" s="64">
        <f t="shared" si="22"/>
        <v>8.8560000000000016</v>
      </c>
      <c r="BO100" s="64">
        <f t="shared" si="23"/>
        <v>1.6280016280016279E-2</v>
      </c>
      <c r="BP100" s="64">
        <f t="shared" si="24"/>
        <v>1.6483516483516487E-2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4</v>
      </c>
      <c r="Y103" s="742">
        <f t="shared" si="20"/>
        <v>5.4</v>
      </c>
      <c r="Z103" s="36">
        <f>IFERROR(IF(Y103=0,"",ROUNDUP(Y103/H103,0)*0.00902),"")</f>
        <v>1.804E-2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4.4266666666666667</v>
      </c>
      <c r="BN103" s="64">
        <f t="shared" si="22"/>
        <v>5.976</v>
      </c>
      <c r="BO103" s="64">
        <f t="shared" si="23"/>
        <v>1.1223344556677889E-2</v>
      </c>
      <c r="BP103" s="64">
        <f t="shared" si="24"/>
        <v>1.5151515151515152E-2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4.4444444444444446</v>
      </c>
      <c r="Y105" s="743">
        <f>IFERROR(Y98/H98,"0")+IFERROR(Y99/H99,"0")+IFERROR(Y100/H100,"0")+IFERROR(Y101/H101,"0")+IFERROR(Y102/H102,"0")+IFERROR(Y103/H103,"0")+IFERROR(Y104/H104,"0")</f>
        <v>5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3.7569999999999999E-2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12</v>
      </c>
      <c r="Y106" s="743">
        <f>IFERROR(SUM(Y98:Y104),"0")</f>
        <v>13.500000000000002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72</v>
      </c>
      <c r="Y110" s="742">
        <f>IFERROR(IF(X110="",0,CEILING((X110/$H110),1)*$H110),"")</f>
        <v>78.399999999999991</v>
      </c>
      <c r="Z110" s="36">
        <f>IFERROR(IF(Y110=0,"",ROUNDUP(Y110/H110,0)*0.01898),"")</f>
        <v>0.13286000000000001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74.796428571428578</v>
      </c>
      <c r="BN110" s="64">
        <f>IFERROR(Y110*I110/H110,"0")</f>
        <v>81.444999999999993</v>
      </c>
      <c r="BO110" s="64">
        <f>IFERROR(1/J110*(X110/H110),"0")</f>
        <v>0.10044642857142858</v>
      </c>
      <c r="BP110" s="64">
        <f>IFERROR(1/J110*(Y110/H110),"0")</f>
        <v>0.109375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10</v>
      </c>
      <c r="Y112" s="742">
        <f>IFERROR(IF(X112="",0,CEILING((X112/$H112),1)*$H112),"")</f>
        <v>13.5</v>
      </c>
      <c r="Z112" s="36">
        <f>IFERROR(IF(Y112=0,"",ROUNDUP(Y112/H112,0)*0.00902),"")</f>
        <v>2.7060000000000001E-2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10.466666666666667</v>
      </c>
      <c r="BN112" s="64">
        <f>IFERROR(Y112*I112/H112,"0")</f>
        <v>14.13</v>
      </c>
      <c r="BO112" s="64">
        <f>IFERROR(1/J112*(X112/H112),"0")</f>
        <v>1.6835016835016835E-2</v>
      </c>
      <c r="BP112" s="64">
        <f>IFERROR(1/J112*(Y112/H112),"0")</f>
        <v>2.2727272727272728E-2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8.650793650793652</v>
      </c>
      <c r="Y114" s="743">
        <f>IFERROR(Y109/H109,"0")+IFERROR(Y110/H110,"0")+IFERROR(Y111/H111,"0")+IFERROR(Y112/H112,"0")+IFERROR(Y113/H113,"0")</f>
        <v>10</v>
      </c>
      <c r="Z114" s="743">
        <f>IFERROR(IF(Z109="",0,Z109),"0")+IFERROR(IF(Z110="",0,Z110),"0")+IFERROR(IF(Z111="",0,Z111),"0")+IFERROR(IF(Z112="",0,Z112),"0")+IFERROR(IF(Z113="",0,Z113),"0")</f>
        <v>0.15992000000000001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82</v>
      </c>
      <c r="Y115" s="743">
        <f>IFERROR(SUM(Y109:Y113),"0")</f>
        <v>91.899999999999991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20</v>
      </c>
      <c r="Y117" s="742">
        <f>IFERROR(IF(X117="",0,CEILING((X117/$H117),1)*$H117),"")</f>
        <v>21.6</v>
      </c>
      <c r="Z117" s="36">
        <f>IFERROR(IF(Y117=0,"",ROUNDUP(Y117/H117,0)*0.01898),"")</f>
        <v>3.7960000000000001E-2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20.805555555555554</v>
      </c>
      <c r="BN117" s="64">
        <f>IFERROR(Y117*I117/H117,"0")</f>
        <v>22.47</v>
      </c>
      <c r="BO117" s="64">
        <f>IFERROR(1/J117*(X117/H117),"0")</f>
        <v>2.8935185185185182E-2</v>
      </c>
      <c r="BP117" s="64">
        <f>IFERROR(1/J117*(Y117/H117),"0")</f>
        <v>3.125E-2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12</v>
      </c>
      <c r="Y119" s="742">
        <f>IFERROR(IF(X119="",0,CEILING((X119/$H119),1)*$H119),"")</f>
        <v>12</v>
      </c>
      <c r="Z119" s="36">
        <f>IFERROR(IF(Y119=0,"",ROUNDUP(Y119/H119,0)*0.00651),"")</f>
        <v>3.2550000000000003E-2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12.9</v>
      </c>
      <c r="BN119" s="64">
        <f>IFERROR(Y119*I119/H119,"0")</f>
        <v>12.9</v>
      </c>
      <c r="BO119" s="64">
        <f>IFERROR(1/J119*(X119/H119),"0")</f>
        <v>2.7472527472527476E-2</v>
      </c>
      <c r="BP119" s="64">
        <f>IFERROR(1/J119*(Y119/H119),"0")</f>
        <v>2.7472527472527476E-2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6.8518518518518512</v>
      </c>
      <c r="Y120" s="743">
        <f>IFERROR(Y117/H117,"0")+IFERROR(Y118/H118,"0")+IFERROR(Y119/H119,"0")</f>
        <v>7</v>
      </c>
      <c r="Z120" s="743">
        <f>IFERROR(IF(Z117="",0,Z117),"0")+IFERROR(IF(Z118="",0,Z118),"0")+IFERROR(IF(Z119="",0,Z119),"0")</f>
        <v>7.0510000000000003E-2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32</v>
      </c>
      <c r="Y121" s="743">
        <f>IFERROR(SUM(Y117:Y119),"0")</f>
        <v>33.6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33</v>
      </c>
      <c r="Y123" s="742">
        <f t="shared" ref="Y123:Y131" si="25">IFERROR(IF(X123="",0,CEILING((X123/$H123),1)*$H123),"")</f>
        <v>33.6</v>
      </c>
      <c r="Z123" s="36">
        <f>IFERROR(IF(Y123=0,"",ROUNDUP(Y123/H123,0)*0.01898),"")</f>
        <v>7.5920000000000001E-2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35.015357142857141</v>
      </c>
      <c r="BN123" s="64">
        <f t="shared" ref="BN123:BN131" si="27">IFERROR(Y123*I123/H123,"0")</f>
        <v>35.652000000000001</v>
      </c>
      <c r="BO123" s="64">
        <f t="shared" ref="BO123:BO131" si="28">IFERROR(1/J123*(X123/H123),"0")</f>
        <v>6.1383928571428568E-2</v>
      </c>
      <c r="BP123" s="64">
        <f t="shared" ref="BP123:BP131" si="29">IFERROR(1/J123*(Y123/H123),"0")</f>
        <v>6.25E-2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8</v>
      </c>
      <c r="Y129" s="742">
        <f t="shared" si="25"/>
        <v>8.1000000000000014</v>
      </c>
      <c r="Z129" s="36">
        <f t="shared" si="30"/>
        <v>1.9529999999999999E-2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8.7466666666666661</v>
      </c>
      <c r="BN129" s="64">
        <f t="shared" si="27"/>
        <v>8.8560000000000016</v>
      </c>
      <c r="BO129" s="64">
        <f t="shared" si="28"/>
        <v>1.6280016280016279E-2</v>
      </c>
      <c r="BP129" s="64">
        <f t="shared" si="29"/>
        <v>1.6483516483516487E-2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6.8915343915343907</v>
      </c>
      <c r="Y132" s="743">
        <f>IFERROR(Y123/H123,"0")+IFERROR(Y124/H124,"0")+IFERROR(Y125/H125,"0")+IFERROR(Y126/H126,"0")+IFERROR(Y127/H127,"0")+IFERROR(Y128/H128,"0")+IFERROR(Y129/H129,"0")+IFERROR(Y130/H130,"0")+IFERROR(Y131/H131,"0")</f>
        <v>7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9.5450000000000007E-2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41</v>
      </c>
      <c r="Y133" s="743">
        <f>IFERROR(SUM(Y123:Y131),"0")</f>
        <v>41.7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2</v>
      </c>
      <c r="Y176" s="742">
        <f>IFERROR(IF(X176="",0,CEILING((X176/$H176),1)*$H176),"")</f>
        <v>3.96</v>
      </c>
      <c r="Z176" s="36">
        <f>IFERROR(IF(Y176=0,"",ROUNDUP(Y176/H176,0)*0.00502),"")</f>
        <v>1.004E-2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2.1010101010101012</v>
      </c>
      <c r="BN176" s="64">
        <f>IFERROR(Y176*I176/H176,"0")</f>
        <v>4.16</v>
      </c>
      <c r="BO176" s="64">
        <f>IFERROR(1/J176*(X176/H176),"0")</f>
        <v>4.3166709833376508E-3</v>
      </c>
      <c r="BP176" s="64">
        <f>IFERROR(1/J176*(Y176/H176),"0")</f>
        <v>8.5470085470085479E-3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1.0101010101010102</v>
      </c>
      <c r="Y177" s="743">
        <f>IFERROR(Y176/H176,"0")</f>
        <v>2</v>
      </c>
      <c r="Z177" s="743">
        <f>IFERROR(IF(Z176="",0,Z176),"0")</f>
        <v>1.004E-2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2</v>
      </c>
      <c r="Y178" s="743">
        <f>IFERROR(SUM(Y176:Y176),"0")</f>
        <v>3.96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19</v>
      </c>
      <c r="Y183" s="742">
        <f t="shared" si="31"/>
        <v>21</v>
      </c>
      <c r="Z183" s="36">
        <f>IFERROR(IF(Y183=0,"",ROUNDUP(Y183/H183,0)*0.00502),"")</f>
        <v>5.0200000000000002E-2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20.176190476190474</v>
      </c>
      <c r="BN183" s="64">
        <f t="shared" si="33"/>
        <v>22.299999999999997</v>
      </c>
      <c r="BO183" s="64">
        <f t="shared" si="34"/>
        <v>3.8665038665038669E-2</v>
      </c>
      <c r="BP183" s="64">
        <f t="shared" si="35"/>
        <v>4.2735042735042736E-2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8</v>
      </c>
      <c r="Y185" s="742">
        <f t="shared" si="31"/>
        <v>8.4</v>
      </c>
      <c r="Z185" s="36">
        <f>IFERROR(IF(Y185=0,"",ROUNDUP(Y185/H185,0)*0.00502),"")</f>
        <v>2.0080000000000001E-2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8.3809523809523814</v>
      </c>
      <c r="BN185" s="64">
        <f t="shared" si="33"/>
        <v>8.8000000000000007</v>
      </c>
      <c r="BO185" s="64">
        <f t="shared" si="34"/>
        <v>1.6280016280016282E-2</v>
      </c>
      <c r="BP185" s="64">
        <f t="shared" si="35"/>
        <v>1.7094017094017096E-2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12.857142857142858</v>
      </c>
      <c r="Y188" s="743">
        <f>IFERROR(Y180/H180,"0")+IFERROR(Y181/H181,"0")+IFERROR(Y182/H182,"0")+IFERROR(Y183/H183,"0")+IFERROR(Y184/H184,"0")+IFERROR(Y185/H185,"0")+IFERROR(Y186/H186,"0")+IFERROR(Y187/H187,"0")</f>
        <v>14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7.0280000000000009E-2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27</v>
      </c>
      <c r="Y189" s="743">
        <f>IFERROR(SUM(Y180:Y187),"0")</f>
        <v>29.4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41</v>
      </c>
      <c r="Y203" s="742">
        <f t="shared" si="36"/>
        <v>43.2</v>
      </c>
      <c r="Z203" s="36">
        <f>IFERROR(IF(Y203=0,"",ROUNDUP(Y203/H203,0)*0.00902),"")</f>
        <v>7.2160000000000002E-2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42.594444444444449</v>
      </c>
      <c r="BN203" s="64">
        <f t="shared" si="38"/>
        <v>44.88</v>
      </c>
      <c r="BO203" s="64">
        <f t="shared" si="39"/>
        <v>5.7519640852974181E-2</v>
      </c>
      <c r="BP203" s="64">
        <f t="shared" si="40"/>
        <v>6.0606060606060608E-2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6</v>
      </c>
      <c r="Y207" s="742">
        <f t="shared" si="36"/>
        <v>7.2</v>
      </c>
      <c r="Z207" s="36">
        <f>IFERROR(IF(Y207=0,"",ROUNDUP(Y207/H207,0)*0.00502),"")</f>
        <v>2.0080000000000001E-2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6.3333333333333321</v>
      </c>
      <c r="BN207" s="64">
        <f t="shared" si="38"/>
        <v>7.6</v>
      </c>
      <c r="BO207" s="64">
        <f t="shared" si="39"/>
        <v>1.4245014245014245E-2</v>
      </c>
      <c r="BP207" s="64">
        <f t="shared" si="40"/>
        <v>1.7094017094017096E-2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6</v>
      </c>
      <c r="Y209" s="742">
        <f t="shared" si="3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6.3333333333333321</v>
      </c>
      <c r="BN209" s="64">
        <f t="shared" si="38"/>
        <v>7.6</v>
      </c>
      <c r="BO209" s="64">
        <f t="shared" si="39"/>
        <v>1.4245014245014245E-2</v>
      </c>
      <c r="BP209" s="64">
        <f t="shared" si="40"/>
        <v>1.7094017094017096E-2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14.259259259259256</v>
      </c>
      <c r="Y210" s="743">
        <f>IFERROR(Y202/H202,"0")+IFERROR(Y203/H203,"0")+IFERROR(Y204/H204,"0")+IFERROR(Y205/H205,"0")+IFERROR(Y206/H206,"0")+IFERROR(Y207/H207,"0")+IFERROR(Y208/H208,"0")+IFERROR(Y209/H209,"0")</f>
        <v>16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0.11232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53</v>
      </c>
      <c r="Y211" s="743">
        <f>IFERROR(SUM(Y202:Y209),"0")</f>
        <v>57.600000000000009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31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32.849310344827586</v>
      </c>
      <c r="BN216" s="64">
        <f t="shared" si="43"/>
        <v>36.875999999999998</v>
      </c>
      <c r="BO216" s="64">
        <f t="shared" si="44"/>
        <v>5.5675287356321844E-2</v>
      </c>
      <c r="BP216" s="64">
        <f t="shared" si="45"/>
        <v>6.25E-2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37</v>
      </c>
      <c r="Y217" s="742">
        <f t="shared" si="41"/>
        <v>38.4</v>
      </c>
      <c r="Z217" s="36">
        <f t="shared" ref="Z217:Z223" si="46">IFERROR(IF(Y217=0,"",ROUNDUP(Y217/H217,0)*0.00651),"")</f>
        <v>0.10416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41.162500000000001</v>
      </c>
      <c r="BN217" s="64">
        <f t="shared" si="43"/>
        <v>42.72</v>
      </c>
      <c r="BO217" s="64">
        <f t="shared" si="44"/>
        <v>8.4706959706959725E-2</v>
      </c>
      <c r="BP217" s="64">
        <f t="shared" si="45"/>
        <v>8.7912087912087919E-2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6</v>
      </c>
      <c r="Y219" s="742">
        <f t="shared" si="41"/>
        <v>7.1999999999999993</v>
      </c>
      <c r="Z219" s="36">
        <f t="shared" si="46"/>
        <v>1.9529999999999999E-2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6.6300000000000008</v>
      </c>
      <c r="BN219" s="64">
        <f t="shared" si="43"/>
        <v>7.9560000000000004</v>
      </c>
      <c r="BO219" s="64">
        <f t="shared" si="44"/>
        <v>1.3736263736263738E-2</v>
      </c>
      <c r="BP219" s="64">
        <f t="shared" si="45"/>
        <v>1.6483516483516484E-2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44</v>
      </c>
      <c r="Y220" s="742">
        <f t="shared" si="41"/>
        <v>45.6</v>
      </c>
      <c r="Z220" s="36">
        <f t="shared" si="46"/>
        <v>0.12369000000000001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48.620000000000005</v>
      </c>
      <c r="BN220" s="64">
        <f t="shared" si="43"/>
        <v>50.388000000000005</v>
      </c>
      <c r="BO220" s="64">
        <f t="shared" si="44"/>
        <v>0.10073260073260075</v>
      </c>
      <c r="BP220" s="64">
        <f t="shared" si="45"/>
        <v>0.1043956043956044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26</v>
      </c>
      <c r="Y223" s="742">
        <f t="shared" si="41"/>
        <v>26.4</v>
      </c>
      <c r="Z223" s="36">
        <f t="shared" si="46"/>
        <v>7.1610000000000007E-2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28.795000000000002</v>
      </c>
      <c r="BN223" s="64">
        <f t="shared" si="43"/>
        <v>29.238</v>
      </c>
      <c r="BO223" s="64">
        <f t="shared" si="44"/>
        <v>5.9523809523809534E-2</v>
      </c>
      <c r="BP223" s="64">
        <f t="shared" si="45"/>
        <v>6.0439560439560447E-2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50.646551724137936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0.39491000000000004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144</v>
      </c>
      <c r="Y225" s="743">
        <f>IFERROR(SUM(Y213:Y223),"0")</f>
        <v>152.4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10</v>
      </c>
      <c r="Y292" s="742">
        <f t="shared" si="62"/>
        <v>12</v>
      </c>
      <c r="Z292" s="36">
        <f>IFERROR(IF(Y292=0,"",ROUNDUP(Y292/H292,0)*0.00651),"")</f>
        <v>3.2550000000000003E-2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11.050000000000002</v>
      </c>
      <c r="BN292" s="64">
        <f t="shared" si="64"/>
        <v>13.260000000000002</v>
      </c>
      <c r="BO292" s="64">
        <f t="shared" si="65"/>
        <v>2.2893772893772896E-2</v>
      </c>
      <c r="BP292" s="64">
        <f t="shared" si="66"/>
        <v>2.7472527472527476E-2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4.166666666666667</v>
      </c>
      <c r="Y295" s="743">
        <f>IFERROR(Y289/H289,"0")+IFERROR(Y290/H290,"0")+IFERROR(Y291/H291,"0")+IFERROR(Y292/H292,"0")+IFERROR(Y293/H293,"0")+IFERROR(Y294/H294,"0")</f>
        <v>5</v>
      </c>
      <c r="Z295" s="743">
        <f>IFERROR(IF(Z289="",0,Z289),"0")+IFERROR(IF(Z290="",0,Z290),"0")+IFERROR(IF(Z291="",0,Z291),"0")+IFERROR(IF(Z292="",0,Z292),"0")+IFERROR(IF(Z293="",0,Z293),"0")+IFERROR(IF(Z294="",0,Z294),"0")</f>
        <v>3.2550000000000003E-2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10</v>
      </c>
      <c r="Y296" s="743">
        <f>IFERROR(SUM(Y289:Y294),"0")</f>
        <v>12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177</v>
      </c>
      <c r="Y406" s="742">
        <f t="shared" ref="Y406:Y415" si="77">IFERROR(IF(X406="",0,CEILING((X406/$H406),1)*$H406),"")</f>
        <v>180</v>
      </c>
      <c r="Z406" s="36">
        <f>IFERROR(IF(Y406=0,"",ROUNDUP(Y406/H406,0)*0.02175),"")</f>
        <v>0.26100000000000001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182.66400000000002</v>
      </c>
      <c r="BN406" s="64">
        <f t="shared" ref="BN406:BN415" si="79">IFERROR(Y406*I406/H406,"0")</f>
        <v>185.76000000000002</v>
      </c>
      <c r="BO406" s="64">
        <f t="shared" ref="BO406:BO415" si="80">IFERROR(1/J406*(X406/H406),"0")</f>
        <v>0.24583333333333335</v>
      </c>
      <c r="BP406" s="64">
        <f t="shared" ref="BP406:BP415" si="81">IFERROR(1/J406*(Y406/H406),"0")</f>
        <v>0.25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133</v>
      </c>
      <c r="Y408" s="742">
        <f t="shared" si="77"/>
        <v>135</v>
      </c>
      <c r="Z408" s="36">
        <f>IFERROR(IF(Y408=0,"",ROUNDUP(Y408/H408,0)*0.02175),"")</f>
        <v>0.19574999999999998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137.256</v>
      </c>
      <c r="BN408" s="64">
        <f t="shared" si="79"/>
        <v>139.32000000000002</v>
      </c>
      <c r="BO408" s="64">
        <f t="shared" si="80"/>
        <v>0.18472222222222223</v>
      </c>
      <c r="BP408" s="64">
        <f t="shared" si="81"/>
        <v>0.1875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20.666666666666668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0.45674999999999999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310</v>
      </c>
      <c r="Y417" s="743">
        <f>IFERROR(SUM(Y406:Y415),"0")</f>
        <v>315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164</v>
      </c>
      <c r="Y450" s="742">
        <f>IFERROR(IF(X450="",0,CEILING((X450/$H450),1)*$H450),"")</f>
        <v>171</v>
      </c>
      <c r="Z450" s="36">
        <f>IFERROR(IF(Y450=0,"",ROUNDUP(Y450/H450,0)*0.01898),"")</f>
        <v>0.36062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173.45733333333334</v>
      </c>
      <c r="BN450" s="64">
        <f>IFERROR(Y450*I450/H450,"0")</f>
        <v>180.86099999999999</v>
      </c>
      <c r="BO450" s="64">
        <f>IFERROR(1/J450*(X450/H450),"0")</f>
        <v>0.28472222222222221</v>
      </c>
      <c r="BP450" s="64">
        <f>IFERROR(1/J450*(Y450/H450),"0")</f>
        <v>0.296875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18.222222222222221</v>
      </c>
      <c r="Y455" s="743">
        <f>IFERROR(Y450/H450,"0")+IFERROR(Y451/H451,"0")+IFERROR(Y452/H452,"0")+IFERROR(Y453/H453,"0")+IFERROR(Y454/H454,"0")</f>
        <v>19</v>
      </c>
      <c r="Z455" s="743">
        <f>IFERROR(IF(Z450="",0,Z450),"0")+IFERROR(IF(Z451="",0,Z451),"0")+IFERROR(IF(Z452="",0,Z452),"0")+IFERROR(IF(Z453="",0,Z453),"0")+IFERROR(IF(Z454="",0,Z454),"0")</f>
        <v>0.36062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164</v>
      </c>
      <c r="Y456" s="743">
        <f>IFERROR(SUM(Y450:Y454),"0")</f>
        <v>171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61</v>
      </c>
      <c r="Y497" s="742">
        <f>IFERROR(IF(X497="",0,CEILING((X497/$H497),1)*$H497),"")</f>
        <v>64.800000000000011</v>
      </c>
      <c r="Z497" s="36">
        <f>IFERROR(IF(Y497=0,"",ROUNDUP(Y497/H497,0)*0.00902),"")</f>
        <v>0.10824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63.372222222222227</v>
      </c>
      <c r="BN497" s="64">
        <f>IFERROR(Y497*I497/H497,"0")</f>
        <v>67.320000000000007</v>
      </c>
      <c r="BO497" s="64">
        <f>IFERROR(1/J497*(X497/H497),"0")</f>
        <v>8.557800224466891E-2</v>
      </c>
      <c r="BP497" s="64">
        <f>IFERROR(1/J497*(Y497/H497),"0")</f>
        <v>9.0909090909090925E-2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11.296296296296296</v>
      </c>
      <c r="Y501" s="743">
        <f>IFERROR(Y497/H497,"0")+IFERROR(Y498/H498,"0")+IFERROR(Y499/H499,"0")+IFERROR(Y500/H500,"0")</f>
        <v>12.000000000000002</v>
      </c>
      <c r="Z501" s="743">
        <f>IFERROR(IF(Z497="",0,Z497),"0")+IFERROR(IF(Z498="",0,Z498),"0")+IFERROR(IF(Z499="",0,Z499),"0")+IFERROR(IF(Z500="",0,Z500),"0")</f>
        <v>0.10824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61</v>
      </c>
      <c r="Y502" s="743">
        <f>IFERROR(SUM(Y497:Y500),"0")</f>
        <v>64.800000000000011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7</v>
      </c>
      <c r="Y523" s="742">
        <f t="shared" si="93"/>
        <v>10.56</v>
      </c>
      <c r="Z523" s="36">
        <f t="shared" si="94"/>
        <v>2.392E-2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7.4772727272727266</v>
      </c>
      <c r="BN523" s="64">
        <f t="shared" si="96"/>
        <v>11.28</v>
      </c>
      <c r="BO523" s="64">
        <f t="shared" si="97"/>
        <v>1.2747668997668998E-2</v>
      </c>
      <c r="BP523" s="64">
        <f t="shared" si="98"/>
        <v>1.9230769230769232E-2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52</v>
      </c>
      <c r="Y525" s="742">
        <f t="shared" si="93"/>
        <v>52.800000000000004</v>
      </c>
      <c r="Z525" s="36">
        <f t="shared" si="94"/>
        <v>0.1196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55.54545454545454</v>
      </c>
      <c r="BN525" s="64">
        <f t="shared" si="96"/>
        <v>56.400000000000006</v>
      </c>
      <c r="BO525" s="64">
        <f t="shared" si="97"/>
        <v>9.4696969696969696E-2</v>
      </c>
      <c r="BP525" s="64">
        <f t="shared" si="98"/>
        <v>9.6153846153846159E-2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59</v>
      </c>
      <c r="Y527" s="742">
        <f t="shared" si="93"/>
        <v>63.36</v>
      </c>
      <c r="Z527" s="36">
        <f t="shared" si="94"/>
        <v>0.14352000000000001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63.022727272727266</v>
      </c>
      <c r="BN527" s="64">
        <f t="shared" si="96"/>
        <v>67.679999999999993</v>
      </c>
      <c r="BO527" s="64">
        <f t="shared" si="97"/>
        <v>0.1074446386946387</v>
      </c>
      <c r="BP527" s="64">
        <f t="shared" si="98"/>
        <v>0.11538461538461539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22.348484848484848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0.28704000000000002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118</v>
      </c>
      <c r="Y539" s="743">
        <f>IFERROR(SUM(Y522:Y537),"0")</f>
        <v>126.72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23</v>
      </c>
      <c r="Y548" s="742">
        <f t="shared" ref="Y548:Y559" si="99">IFERROR(IF(X548="",0,CEILING((X548/$H548),1)*$H548),"")</f>
        <v>26.400000000000002</v>
      </c>
      <c r="Z548" s="36">
        <f>IFERROR(IF(Y548=0,"",ROUNDUP(Y548/H548,0)*0.01196),"")</f>
        <v>5.9799999999999999E-2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24.568181818181817</v>
      </c>
      <c r="BN548" s="64">
        <f t="shared" ref="BN548:BN559" si="101">IFERROR(Y548*I548/H548,"0")</f>
        <v>28.200000000000003</v>
      </c>
      <c r="BO548" s="64">
        <f t="shared" ref="BO548:BO559" si="102">IFERROR(1/J548*(X548/H548),"0")</f>
        <v>4.1885198135198129E-2</v>
      </c>
      <c r="BP548" s="64">
        <f t="shared" ref="BP548:BP559" si="103">IFERROR(1/J548*(Y548/H548),"0")</f>
        <v>4.807692307692308E-2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4.3560606060606055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5.9799999999999999E-2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23</v>
      </c>
      <c r="Y561" s="743">
        <f>IFERROR(SUM(Y548:Y559),"0")</f>
        <v>26.400000000000002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1203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1270.8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1267.833350027367</v>
      </c>
      <c r="Y643" s="743">
        <f>IFERROR(SUM(BN22:BN639),"0")</f>
        <v>1339.6640000000002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1342.833350027367</v>
      </c>
      <c r="Y645" s="743">
        <f>GrossWeightTotalR+PalletQtyTotalR*25</f>
        <v>1414.6640000000002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201.3700966976829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2.4971700000000006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75.600000000000009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40.400000000000006</v>
      </c>
      <c r="E652" s="46">
        <f>IFERROR(Y92*1,"0")+IFERROR(Y93*1,"0")+IFERROR(Y94*1,"0")+IFERROR(Y98*1,"0")+IFERROR(Y99*1,"0")+IFERROR(Y100*1,"0")+IFERROR(Y101*1,"0")+IFERROR(Y102*1,"0")+IFERROR(Y103*1,"0")+IFERROR(Y104*1,"0")</f>
        <v>27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167.2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33.36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210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64.800000000000011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153.12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