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FDC8E84-6FF1-4C79-90F5-4552F91D7E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Z73" i="1" s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2" i="1"/>
  <c r="Z93" i="1"/>
  <c r="Z95" i="1" s="1"/>
  <c r="BN93" i="1"/>
  <c r="Y96" i="1"/>
  <c r="Z99" i="1"/>
  <c r="Z105" i="1" s="1"/>
  <c r="BN99" i="1"/>
  <c r="Z102" i="1"/>
  <c r="BN102" i="1"/>
  <c r="F652" i="1"/>
  <c r="Z110" i="1"/>
  <c r="Z114" i="1" s="1"/>
  <c r="BN110" i="1"/>
  <c r="Z112" i="1"/>
  <c r="BN112" i="1"/>
  <c r="Y115" i="1"/>
  <c r="Z118" i="1"/>
  <c r="Z120" i="1" s="1"/>
  <c r="BN118" i="1"/>
  <c r="Z124" i="1"/>
  <c r="Z132" i="1" s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Z166" i="1" s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Z362" i="1" s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596" i="1"/>
  <c r="Z416" i="1"/>
  <c r="Z384" i="1"/>
  <c r="Z501" i="1"/>
  <c r="Z355" i="1"/>
  <c r="Z224" i="1"/>
  <c r="Z188" i="1"/>
  <c r="Z82" i="1"/>
  <c r="Z647" i="1" s="1"/>
  <c r="Y646" i="1"/>
  <c r="Z614" i="1"/>
  <c r="Z538" i="1"/>
  <c r="Z480" i="1"/>
  <c r="Z442" i="1"/>
  <c r="Z401" i="1"/>
  <c r="Z243" i="1"/>
  <c r="Y642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<sst xmlns="http://schemas.openxmlformats.org/spreadsheetml/2006/main" count="3013" uniqueCount="1072">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</sst>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13</v>
      </c>
      <c r="Y86" s="742">
        <f>IFERROR(IF(X86="",0,CEILING((X86/$H86),1)*$H86),"")</f>
        <v>16.8</v>
      </c>
      <c r="Z86" s="36">
        <f>IFERROR(IF(Y86=0,"",ROUNDUP(Y86/H86,0)*0.01898),"")</f>
        <v>3.7960000000000001E-2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13.803214285714285</v>
      </c>
      <c r="BN86" s="64">
        <f>IFERROR(Y86*I86/H86,"0")</f>
        <v>17.838000000000001</v>
      </c>
      <c r="BO86" s="64">
        <f>IFERROR(1/J86*(X86/H86),"0")</f>
        <v>2.4181547619047616E-2</v>
      </c>
      <c r="BP86" s="64">
        <f>IFERROR(1/J86*(Y86/H86),"0")</f>
        <v>3.125E-2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1.5476190476190474</v>
      </c>
      <c r="Y88" s="743">
        <f>IFERROR(Y85/H85,"0")+IFERROR(Y86/H86,"0")+IFERROR(Y87/H87,"0")</f>
        <v>2</v>
      </c>
      <c r="Z88" s="743">
        <f>IFERROR(IF(Z85="",0,Z85),"0")+IFERROR(IF(Z86="",0,Z86),"0")+IFERROR(IF(Z87="",0,Z87),"0")</f>
        <v>3.7960000000000001E-2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13</v>
      </c>
      <c r="Y89" s="743">
        <f>IFERROR(SUM(Y85:Y87),"0")</f>
        <v>16.8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900</v>
      </c>
      <c r="Y112" s="742">
        <f>IFERROR(IF(X112="",0,CEILING((X112/$H112),1)*$H112),"")</f>
        <v>900</v>
      </c>
      <c r="Z112" s="36">
        <f>IFERROR(IF(Y112=0,"",ROUNDUP(Y112/H112,0)*0.00902),"")</f>
        <v>1.804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942</v>
      </c>
      <c r="BN112" s="64">
        <f>IFERROR(Y112*I112/H112,"0")</f>
        <v>942</v>
      </c>
      <c r="BO112" s="64">
        <f>IFERROR(1/J112*(X112/H112),"0")</f>
        <v>1.5151515151515151</v>
      </c>
      <c r="BP112" s="64">
        <f>IFERROR(1/J112*(Y112/H112),"0")</f>
        <v>1.5151515151515151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200</v>
      </c>
      <c r="Y114" s="743">
        <f>IFERROR(Y109/H109,"0")+IFERROR(Y110/H110,"0")+IFERROR(Y111/H111,"0")+IFERROR(Y112/H112,"0")+IFERROR(Y113/H113,"0")</f>
        <v>200</v>
      </c>
      <c r="Z114" s="743">
        <f>IFERROR(IF(Z109="",0,Z109),"0")+IFERROR(IF(Z110="",0,Z110),"0")+IFERROR(IF(Z111="",0,Z111),"0")+IFERROR(IF(Z112="",0,Z112),"0")+IFERROR(IF(Z113="",0,Z113),"0")</f>
        <v>1.804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900</v>
      </c>
      <c r="Y115" s="743">
        <f>IFERROR(SUM(Y109:Y113),"0")</f>
        <v>900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8</v>
      </c>
      <c r="Y119" s="742">
        <f>IFERROR(IF(X119="",0,CEILING((X119/$H119),1)*$H119),"")</f>
        <v>9.6</v>
      </c>
      <c r="Z119" s="36">
        <f>IFERROR(IF(Y119=0,"",ROUNDUP(Y119/H119,0)*0.00651),"")</f>
        <v>2.6040000000000001E-2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8.6000000000000014</v>
      </c>
      <c r="BN119" s="64">
        <f>IFERROR(Y119*I119/H119,"0")</f>
        <v>10.32</v>
      </c>
      <c r="BO119" s="64">
        <f>IFERROR(1/J119*(X119/H119),"0")</f>
        <v>1.8315018315018316E-2</v>
      </c>
      <c r="BP119" s="64">
        <f>IFERROR(1/J119*(Y119/H119),"0")</f>
        <v>2.197802197802198E-2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3.3333333333333335</v>
      </c>
      <c r="Y120" s="743">
        <f>IFERROR(Y117/H117,"0")+IFERROR(Y118/H118,"0")+IFERROR(Y119/H119,"0")</f>
        <v>4</v>
      </c>
      <c r="Z120" s="743">
        <f>IFERROR(IF(Z117="",0,Z117),"0")+IFERROR(IF(Z118="",0,Z118),"0")+IFERROR(IF(Z119="",0,Z119),"0")</f>
        <v>2.6040000000000001E-2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8</v>
      </c>
      <c r="Y121" s="743">
        <f>IFERROR(SUM(Y117:Y119),"0")</f>
        <v>9.6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69</v>
      </c>
      <c r="Y129" s="742">
        <f t="shared" si="25"/>
        <v>70.2</v>
      </c>
      <c r="Z129" s="36">
        <f t="shared" si="30"/>
        <v>0.16925999999999999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75.44</v>
      </c>
      <c r="BN129" s="64">
        <f t="shared" si="27"/>
        <v>76.751999999999995</v>
      </c>
      <c r="BO129" s="64">
        <f t="shared" si="28"/>
        <v>0.14041514041514042</v>
      </c>
      <c r="BP129" s="64">
        <f t="shared" si="29"/>
        <v>0.14285714285714288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25.555555555555554</v>
      </c>
      <c r="Y132" s="743">
        <f>IFERROR(Y123/H123,"0")+IFERROR(Y124/H124,"0")+IFERROR(Y125/H125,"0")+IFERROR(Y126/H126,"0")+IFERROR(Y127/H127,"0")+IFERROR(Y128/H128,"0")+IFERROR(Y129/H129,"0")+IFERROR(Y130/H130,"0")+IFERROR(Y131/H131,"0")</f>
        <v>26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0.16925999999999999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69</v>
      </c>
      <c r="Y133" s="743">
        <f>IFERROR(SUM(Y123:Y131),"0")</f>
        <v>70.2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141</v>
      </c>
      <c r="Y202" s="742">
        <f t="shared" ref="Y202:Y209" si="36">IFERROR(IF(X202="",0,CEILING((X202/$H202),1)*$H202),"")</f>
        <v>145.80000000000001</v>
      </c>
      <c r="Z202" s="36">
        <f>IFERROR(IF(Y202=0,"",ROUNDUP(Y202/H202,0)*0.00902),"")</f>
        <v>0.24354000000000001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146.48333333333332</v>
      </c>
      <c r="BN202" s="64">
        <f t="shared" ref="BN202:BN209" si="38">IFERROR(Y202*I202/H202,"0")</f>
        <v>151.47</v>
      </c>
      <c r="BO202" s="64">
        <f t="shared" ref="BO202:BO209" si="39">IFERROR(1/J202*(X202/H202),"0")</f>
        <v>0.19781144781144783</v>
      </c>
      <c r="BP202" s="64">
        <f t="shared" ref="BP202:BP209" si="40">IFERROR(1/J202*(Y202/H202),"0")</f>
        <v>0.20454545454545456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26.111111111111111</v>
      </c>
      <c r="Y210" s="743">
        <f>IFERROR(Y202/H202,"0")+IFERROR(Y203/H203,"0")+IFERROR(Y204/H204,"0")+IFERROR(Y205/H205,"0")+IFERROR(Y206/H206,"0")+IFERROR(Y207/H207,"0")+IFERROR(Y208/H208,"0")+IFERROR(Y209/H209,"0")</f>
        <v>27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0.24354000000000001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141</v>
      </c>
      <c r="Y211" s="743">
        <f>IFERROR(SUM(Y202:Y209),"0")</f>
        <v>145.80000000000001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155</v>
      </c>
      <c r="Y216" s="742">
        <f t="shared" si="41"/>
        <v>156.6</v>
      </c>
      <c r="Z216" s="36">
        <f>IFERROR(IF(Y216=0,"",ROUNDUP(Y216/H216,0)*0.01898),"")</f>
        <v>0.34164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164.24655172413793</v>
      </c>
      <c r="BN216" s="64">
        <f t="shared" si="43"/>
        <v>165.94200000000001</v>
      </c>
      <c r="BO216" s="64">
        <f t="shared" si="44"/>
        <v>0.27837643678160923</v>
      </c>
      <c r="BP216" s="64">
        <f t="shared" si="45"/>
        <v>0.28125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81</v>
      </c>
      <c r="Y220" s="742">
        <f t="shared" si="41"/>
        <v>81.599999999999994</v>
      </c>
      <c r="Z220" s="36">
        <f t="shared" si="46"/>
        <v>0.22134000000000001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89.50500000000001</v>
      </c>
      <c r="BN220" s="64">
        <f t="shared" si="43"/>
        <v>90.168000000000006</v>
      </c>
      <c r="BO220" s="64">
        <f t="shared" si="44"/>
        <v>0.18543956043956045</v>
      </c>
      <c r="BP220" s="64">
        <f t="shared" si="45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51.566091954022994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0.56298000000000004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236</v>
      </c>
      <c r="Y225" s="743">
        <f>IFERROR(SUM(Y213:Y223),"0")</f>
        <v>238.2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2</v>
      </c>
      <c r="Y252" s="742">
        <f t="shared" si="52"/>
        <v>4</v>
      </c>
      <c r="Z252" s="36">
        <f>IFERROR(IF(Y252=0,"",ROUNDUP(Y252/H252,0)*0.00902),"")</f>
        <v>9.0200000000000002E-3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2.105</v>
      </c>
      <c r="BN252" s="64">
        <f t="shared" si="54"/>
        <v>4.21</v>
      </c>
      <c r="BO252" s="64">
        <f t="shared" si="55"/>
        <v>3.787878787878788E-3</v>
      </c>
      <c r="BP252" s="64">
        <f t="shared" si="56"/>
        <v>7.575757575757576E-3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0.5</v>
      </c>
      <c r="Y256" s="743">
        <f>IFERROR(Y247/H247,"0")+IFERROR(Y248/H248,"0")+IFERROR(Y249/H249,"0")+IFERROR(Y250/H250,"0")+IFERROR(Y251/H251,"0")+IFERROR(Y252/H252,"0")+IFERROR(Y253/H253,"0")+IFERROR(Y254/H254,"0")+IFERROR(Y255/H255,"0")</f>
        <v>1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9.0200000000000002E-3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2</v>
      </c>
      <c r="Y257" s="743">
        <f>IFERROR(SUM(Y247:Y255),"0")</f>
        <v>4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6</v>
      </c>
      <c r="Y292" s="742">
        <f t="shared" si="62"/>
        <v>7.1999999999999993</v>
      </c>
      <c r="Z292" s="36">
        <f>IFERROR(IF(Y292=0,"",ROUNDUP(Y292/H292,0)*0.00651),"")</f>
        <v>1.9529999999999999E-2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6.6300000000000008</v>
      </c>
      <c r="BN292" s="64">
        <f t="shared" si="64"/>
        <v>7.9560000000000004</v>
      </c>
      <c r="BO292" s="64">
        <f t="shared" si="65"/>
        <v>1.3736263736263738E-2</v>
      </c>
      <c r="BP292" s="64">
        <f t="shared" si="66"/>
        <v>1.6483516483516484E-2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91</v>
      </c>
      <c r="Y293" s="742">
        <f t="shared" si="62"/>
        <v>91.2</v>
      </c>
      <c r="Z293" s="36">
        <f>IFERROR(IF(Y293=0,"",ROUNDUP(Y293/H293,0)*0.00651),"")</f>
        <v>0.24738000000000002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97.825000000000003</v>
      </c>
      <c r="BN293" s="64">
        <f t="shared" si="64"/>
        <v>98.04</v>
      </c>
      <c r="BO293" s="64">
        <f t="shared" si="65"/>
        <v>0.20833333333333337</v>
      </c>
      <c r="BP293" s="64">
        <f t="shared" si="66"/>
        <v>0.2087912087912088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40.416666666666671</v>
      </c>
      <c r="Y295" s="743">
        <f>IFERROR(Y289/H289,"0")+IFERROR(Y290/H290,"0")+IFERROR(Y291/H291,"0")+IFERROR(Y292/H292,"0")+IFERROR(Y293/H293,"0")+IFERROR(Y294/H294,"0")</f>
        <v>41</v>
      </c>
      <c r="Z295" s="743">
        <f>IFERROR(IF(Z289="",0,Z289),"0")+IFERROR(IF(Z290="",0,Z290),"0")+IFERROR(IF(Z291="",0,Z291),"0")+IFERROR(IF(Z292="",0,Z292),"0")+IFERROR(IF(Z293="",0,Z293),"0")+IFERROR(IF(Z294="",0,Z294),"0")</f>
        <v>0.26691000000000004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97</v>
      </c>
      <c r="Y296" s="743">
        <f>IFERROR(SUM(Y289:Y294),"0")</f>
        <v>98.4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604</v>
      </c>
      <c r="Y406" s="742">
        <f t="shared" ref="Y406:Y415" si="77">IFERROR(IF(X406="",0,CEILING((X406/$H406),1)*$H406),"")</f>
        <v>615</v>
      </c>
      <c r="Z406" s="36">
        <f>IFERROR(IF(Y406=0,"",ROUNDUP(Y406/H406,0)*0.02175),"")</f>
        <v>0.89174999999999993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623.32799999999997</v>
      </c>
      <c r="BN406" s="64">
        <f t="shared" ref="BN406:BN415" si="79">IFERROR(Y406*I406/H406,"0")</f>
        <v>634.68000000000006</v>
      </c>
      <c r="BO406" s="64">
        <f t="shared" ref="BO406:BO415" si="80">IFERROR(1/J406*(X406/H406),"0")</f>
        <v>0.8388888888888888</v>
      </c>
      <c r="BP406" s="64">
        <f t="shared" ref="BP406:BP415" si="81">IFERROR(1/J406*(Y406/H406),"0")</f>
        <v>0.85416666666666663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40.266666666666666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0.89174999999999993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604</v>
      </c>
      <c r="Y417" s="743">
        <f>IFERROR(SUM(Y406:Y415),"0")</f>
        <v>615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65</v>
      </c>
      <c r="Y440" s="742">
        <f t="shared" si="82"/>
        <v>72</v>
      </c>
      <c r="Z440" s="36">
        <f>IFERROR(IF(Y440=0,"",ROUNDUP(Y440/H440,0)*0.01898),"")</f>
        <v>0.11388000000000001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67.356250000000003</v>
      </c>
      <c r="BN440" s="64">
        <f t="shared" si="84"/>
        <v>74.61</v>
      </c>
      <c r="BO440" s="64">
        <f t="shared" si="85"/>
        <v>8.4635416666666671E-2</v>
      </c>
      <c r="BP440" s="64">
        <f t="shared" si="86"/>
        <v>9.375E-2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5.416666666666667</v>
      </c>
      <c r="Y442" s="743">
        <f>IFERROR(Y434/H434,"0")+IFERROR(Y435/H435,"0")+IFERROR(Y436/H436,"0")+IFERROR(Y437/H437,"0")+IFERROR(Y438/H438,"0")+IFERROR(Y439/H439,"0")+IFERROR(Y440/H440,"0")+IFERROR(Y441/H441,"0")</f>
        <v>6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65</v>
      </c>
      <c r="Y443" s="743">
        <f>IFERROR(SUM(Y434:Y441),"0")</f>
        <v>72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8</v>
      </c>
      <c r="Y476" s="742">
        <f t="shared" si="87"/>
        <v>8.4</v>
      </c>
      <c r="Z476" s="36">
        <f t="shared" si="92"/>
        <v>2.0080000000000001E-2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8.4952380952380953</v>
      </c>
      <c r="BN476" s="64">
        <f t="shared" si="89"/>
        <v>8.92</v>
      </c>
      <c r="BO476" s="64">
        <f t="shared" si="90"/>
        <v>1.6280016280016282E-2</v>
      </c>
      <c r="BP476" s="64">
        <f t="shared" si="91"/>
        <v>1.7094017094017096E-2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3.8095238095238093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8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256</v>
      </c>
      <c r="Y548" s="742">
        <f t="shared" ref="Y548:Y559" si="99">IFERROR(IF(X548="",0,CEILING((X548/$H548),1)*$H548),"")</f>
        <v>258.72000000000003</v>
      </c>
      <c r="Z548" s="36">
        <f>IFERROR(IF(Y548=0,"",ROUNDUP(Y548/H548,0)*0.01196),"")</f>
        <v>0.58604000000000001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273.45454545454544</v>
      </c>
      <c r="BN548" s="64">
        <f t="shared" ref="BN548:BN559" si="101">IFERROR(Y548*I548/H548,"0")</f>
        <v>276.36</v>
      </c>
      <c r="BO548" s="64">
        <f t="shared" ref="BO548:BO559" si="102">IFERROR(1/J548*(X548/H548),"0")</f>
        <v>0.46620046620046623</v>
      </c>
      <c r="BP548" s="64">
        <f t="shared" ref="BP548:BP559" si="103">IFERROR(1/J548*(Y548/H548),"0")</f>
        <v>0.4711538461538462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48.484848484848484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0.58604000000000001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256</v>
      </c>
      <c r="Y561" s="743">
        <f>IFERROR(SUM(Y548:Y559),"0")</f>
        <v>258.72000000000003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2400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2438.4400000000005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2520.6963753172122</v>
      </c>
      <c r="Y643" s="743">
        <f>IFERROR(SUM(BN22:BN639),"0")</f>
        <v>2561.1460000000006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4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2620.6963753172122</v>
      </c>
      <c r="Y645" s="743">
        <f>GrossWeightTotalR+PalletQtyTotalR*25</f>
        <v>2686.1460000000006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447.76565905359013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454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4.73773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16.8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979.80000000000007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384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4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98.4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9.7200000000000006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258.72000000000003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2025-03-06T08:19:15Z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