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3E7FBD3-8F45-47BE-9034-1AB88B6FFE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Z190" i="1" s="1"/>
  <c r="Y187" i="1"/>
  <c r="Y190" i="1" s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Z182" i="1" s="1"/>
  <c r="Y180" i="1"/>
  <c r="Y182" i="1" s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Z177" i="1" s="1"/>
  <c r="Y173" i="1"/>
  <c r="Y178" i="1" s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Z163" i="1"/>
  <c r="X163" i="1"/>
  <c r="BO162" i="1"/>
  <c r="BM162" i="1"/>
  <c r="Z162" i="1"/>
  <c r="Y162" i="1"/>
  <c r="Y164" i="1" s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Z158" i="1" s="1"/>
  <c r="Y156" i="1"/>
  <c r="Y159" i="1" s="1"/>
  <c r="P156" i="1"/>
  <c r="X153" i="1"/>
  <c r="X152" i="1"/>
  <c r="BO151" i="1"/>
  <c r="BN151" i="1"/>
  <c r="BM151" i="1"/>
  <c r="Z151" i="1"/>
  <c r="Z152" i="1" s="1"/>
  <c r="Y151" i="1"/>
  <c r="Y152" i="1" s="1"/>
  <c r="P151" i="1"/>
  <c r="X148" i="1"/>
  <c r="X147" i="1"/>
  <c r="BO146" i="1"/>
  <c r="BN146" i="1"/>
  <c r="BM146" i="1"/>
  <c r="Z146" i="1"/>
  <c r="Z147" i="1" s="1"/>
  <c r="Y146" i="1"/>
  <c r="Y147" i="1" s="1"/>
  <c r="X143" i="1"/>
  <c r="X142" i="1"/>
  <c r="BO141" i="1"/>
  <c r="BM141" i="1"/>
  <c r="Z141" i="1"/>
  <c r="Y141" i="1"/>
  <c r="BP141" i="1" s="1"/>
  <c r="P141" i="1"/>
  <c r="BO140" i="1"/>
  <c r="BM140" i="1"/>
  <c r="Z140" i="1"/>
  <c r="Z142" i="1" s="1"/>
  <c r="Y140" i="1"/>
  <c r="Y143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Y136" i="1" s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Z124" i="1" s="1"/>
  <c r="Y119" i="1"/>
  <c r="Y124" i="1" s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O111" i="1"/>
  <c r="BN111" i="1"/>
  <c r="BM111" i="1"/>
  <c r="Z111" i="1"/>
  <c r="Z115" i="1" s="1"/>
  <c r="Y111" i="1"/>
  <c r="Y115" i="1" s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P101" i="1"/>
  <c r="BO101" i="1"/>
  <c r="BN101" i="1"/>
  <c r="BM101" i="1"/>
  <c r="Z101" i="1"/>
  <c r="Z107" i="1" s="1"/>
  <c r="Y101" i="1"/>
  <c r="Y107" i="1" s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Y98" i="1" s="1"/>
  <c r="P95" i="1"/>
  <c r="X92" i="1"/>
  <c r="Y91" i="1"/>
  <c r="X91" i="1"/>
  <c r="BP90" i="1"/>
  <c r="BO90" i="1"/>
  <c r="BN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7" i="1" s="1"/>
  <c r="P84" i="1"/>
  <c r="X81" i="1"/>
  <c r="X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Z80" i="1" s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7" i="1"/>
  <c r="Z66" i="1"/>
  <c r="X66" i="1"/>
  <c r="BO65" i="1"/>
  <c r="BM65" i="1"/>
  <c r="Z65" i="1"/>
  <c r="Y65" i="1"/>
  <c r="BP65" i="1" s="1"/>
  <c r="BO64" i="1"/>
  <c r="BM64" i="1"/>
  <c r="Z64" i="1"/>
  <c r="Y64" i="1"/>
  <c r="Y67" i="1" s="1"/>
  <c r="P64" i="1"/>
  <c r="X62" i="1"/>
  <c r="Z61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Y62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Z54" i="1" s="1"/>
  <c r="Y45" i="1"/>
  <c r="Y55" i="1" s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Z41" i="1" s="1"/>
  <c r="Y38" i="1"/>
  <c r="Y42" i="1" s="1"/>
  <c r="X35" i="1"/>
  <c r="X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4" i="1" s="1"/>
  <c r="Y28" i="1"/>
  <c r="Y34" i="1" s="1"/>
  <c r="X24" i="1"/>
  <c r="X338" i="1" s="1"/>
  <c r="X23" i="1"/>
  <c r="X342" i="1" s="1"/>
  <c r="BO22" i="1"/>
  <c r="X340" i="1" s="1"/>
  <c r="BM22" i="1"/>
  <c r="X339" i="1" s="1"/>
  <c r="X341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Y35" i="1"/>
  <c r="Y338" i="1" s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BN76" i="1"/>
  <c r="BN77" i="1"/>
  <c r="Y81" i="1"/>
  <c r="BN85" i="1"/>
  <c r="Y86" i="1"/>
  <c r="BN96" i="1"/>
  <c r="Y97" i="1"/>
  <c r="BN102" i="1"/>
  <c r="BN103" i="1"/>
  <c r="BN105" i="1"/>
  <c r="Y108" i="1"/>
  <c r="BN112" i="1"/>
  <c r="Y116" i="1"/>
  <c r="BN120" i="1"/>
  <c r="BN122" i="1"/>
  <c r="Y125" i="1"/>
  <c r="BN129" i="1"/>
  <c r="Y130" i="1"/>
  <c r="BN134" i="1"/>
  <c r="BP134" i="1"/>
  <c r="Y137" i="1"/>
  <c r="BN141" i="1"/>
  <c r="Y142" i="1"/>
  <c r="Y148" i="1"/>
  <c r="Y153" i="1"/>
  <c r="BN157" i="1"/>
  <c r="Y158" i="1"/>
  <c r="BN162" i="1"/>
  <c r="BP162" i="1"/>
  <c r="Y163" i="1"/>
  <c r="BN173" i="1"/>
  <c r="BP173" i="1"/>
  <c r="BN174" i="1"/>
  <c r="BN176" i="1"/>
  <c r="Y177" i="1"/>
  <c r="BN180" i="1"/>
  <c r="BP180" i="1"/>
  <c r="Y183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BP111" i="1"/>
  <c r="BN119" i="1"/>
  <c r="BP119" i="1"/>
  <c r="BN121" i="1"/>
  <c r="BN123" i="1"/>
  <c r="BN128" i="1"/>
  <c r="BP128" i="1"/>
  <c r="BN135" i="1"/>
  <c r="BN140" i="1"/>
  <c r="BP140" i="1"/>
  <c r="BP146" i="1"/>
  <c r="BP151" i="1"/>
  <c r="BN156" i="1"/>
  <c r="BP156" i="1"/>
  <c r="BN175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A351" i="1" l="1"/>
  <c r="Y342" i="1"/>
  <c r="Y339" i="1"/>
  <c r="Y341" i="1" s="1"/>
  <c r="Y340" i="1"/>
  <c r="C351" i="1" l="1"/>
  <c r="B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<sst xmlns="http://schemas.openxmlformats.org/spreadsheetml/2006/main" count="1703" uniqueCount="555">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</sst>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5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28</v>
      </c>
      <c r="Y29" s="353">
        <f t="shared" si="0"/>
        <v>28</v>
      </c>
      <c r="Z29" s="36">
        <f t="shared" si="1"/>
        <v>0.26347999999999999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53.810400000000001</v>
      </c>
      <c r="BN29" s="67">
        <f t="shared" si="3"/>
        <v>53.810400000000001</v>
      </c>
      <c r="BO29" s="67">
        <f t="shared" si="4"/>
        <v>0.2</v>
      </c>
      <c r="BP29" s="67">
        <f t="shared" si="5"/>
        <v>0.2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56</v>
      </c>
      <c r="Y30" s="353">
        <f t="shared" si="0"/>
        <v>56</v>
      </c>
      <c r="Z30" s="36">
        <f t="shared" si="1"/>
        <v>0.52695999999999998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107.6208</v>
      </c>
      <c r="BN30" s="67">
        <f t="shared" si="3"/>
        <v>107.6208</v>
      </c>
      <c r="BO30" s="67">
        <f t="shared" si="4"/>
        <v>0.4</v>
      </c>
      <c r="BP30" s="67">
        <f t="shared" si="5"/>
        <v>0.4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84</v>
      </c>
      <c r="Y34" s="354">
        <f>IFERROR(SUM(Y28:Y33),"0")</f>
        <v>84</v>
      </c>
      <c r="Z34" s="354">
        <f>IFERROR(IF(Z28="",0,Z28),"0")+IFERROR(IF(Z29="",0,Z29),"0")+IFERROR(IF(Z30="",0,Z30),"0")+IFERROR(IF(Z31="",0,Z31),"0")+IFERROR(IF(Z32="",0,Z32),"0")+IFERROR(IF(Z33="",0,Z33),"0")</f>
        <v>0.79044000000000003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126</v>
      </c>
      <c r="Y35" s="354">
        <f>IFERROR(SUMPRODUCT(Y28:Y33*H28:H33),"0")</f>
        <v>126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12</v>
      </c>
      <c r="Y39" s="353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12</v>
      </c>
      <c r="Y41" s="354">
        <f>IFERROR(SUM(Y38:Y40),"0")</f>
        <v>12</v>
      </c>
      <c r="Z41" s="354">
        <f>IFERROR(IF(Z38="",0,Z38),"0")+IFERROR(IF(Z39="",0,Z39),"0")+IFERROR(IF(Z40="",0,Z40),"0")</f>
        <v>0.186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67.199999999999989</v>
      </c>
      <c r="Y42" s="354">
        <f>IFERROR(SUMPRODUCT(Y38:Y40*H38:H40),"0")</f>
        <v>67.199999999999989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24</v>
      </c>
      <c r="Y47" s="353">
        <f t="shared" si="6"/>
        <v>24</v>
      </c>
      <c r="Z47" s="36">
        <f t="shared" si="7"/>
        <v>0.372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175.2</v>
      </c>
      <c r="BN47" s="67">
        <f t="shared" si="9"/>
        <v>175.2</v>
      </c>
      <c r="BO47" s="67">
        <f t="shared" si="10"/>
        <v>0.2857142857142857</v>
      </c>
      <c r="BP47" s="67">
        <f t="shared" si="11"/>
        <v>0.2857142857142857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60</v>
      </c>
      <c r="Y50" s="353">
        <f t="shared" si="6"/>
        <v>60</v>
      </c>
      <c r="Z50" s="36">
        <f t="shared" si="7"/>
        <v>0.92999999999999994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437.15999999999997</v>
      </c>
      <c r="BN50" s="67">
        <f t="shared" si="9"/>
        <v>437.15999999999997</v>
      </c>
      <c r="BO50" s="67">
        <f t="shared" si="10"/>
        <v>0.7142857142857143</v>
      </c>
      <c r="BP50" s="67">
        <f t="shared" si="11"/>
        <v>0.7142857142857143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12</v>
      </c>
      <c r="Y53" s="353">
        <f t="shared" si="6"/>
        <v>12</v>
      </c>
      <c r="Z53" s="36">
        <f t="shared" si="7"/>
        <v>0.186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87.6</v>
      </c>
      <c r="BN53" s="67">
        <f t="shared" si="9"/>
        <v>87.6</v>
      </c>
      <c r="BO53" s="67">
        <f t="shared" si="10"/>
        <v>0.14285714285714285</v>
      </c>
      <c r="BP53" s="67">
        <f t="shared" si="11"/>
        <v>0.14285714285714285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96</v>
      </c>
      <c r="Y54" s="354">
        <f>IFERROR(SUM(Y45:Y53),"0")</f>
        <v>96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1.488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672</v>
      </c>
      <c r="Y55" s="354">
        <f>IFERROR(SUMPRODUCT(Y45:Y53*H45:H53),"0")</f>
        <v>672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60</v>
      </c>
      <c r="Y85" s="353">
        <f>IFERROR(IF(X85="","",X85),"")</f>
        <v>60</v>
      </c>
      <c r="Z85" s="36">
        <f>IFERROR(IF(X85="","",X85*0.00866),"")</f>
        <v>0.51959999999999995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312.79199999999997</v>
      </c>
      <c r="BN85" s="67">
        <f>IFERROR(Y85*I85,"0")</f>
        <v>312.79199999999997</v>
      </c>
      <c r="BO85" s="67">
        <f>IFERROR(X85/J85,"0")</f>
        <v>0.41666666666666669</v>
      </c>
      <c r="BP85" s="67">
        <f>IFERROR(Y85/J85,"0")</f>
        <v>0.41666666666666669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60</v>
      </c>
      <c r="Y86" s="354">
        <f>IFERROR(SUM(Y84:Y85),"0")</f>
        <v>60</v>
      </c>
      <c r="Z86" s="354">
        <f>IFERROR(IF(Z84="",0,Z84),"0")+IFERROR(IF(Z85="",0,Z85),"0")</f>
        <v>0.51959999999999995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300</v>
      </c>
      <c r="Y87" s="354">
        <f>IFERROR(SUMPRODUCT(Y84:Y85*H84:H85),"0")</f>
        <v>300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70</v>
      </c>
      <c r="Y95" s="353">
        <f>IFERROR(IF(X95="","",X95),"")</f>
        <v>70</v>
      </c>
      <c r="Z95" s="36">
        <f>IFERROR(IF(X95="","",X95*0.01788),"")</f>
        <v>1.2516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301.25200000000001</v>
      </c>
      <c r="BN95" s="67">
        <f>IFERROR(Y95*I95,"0")</f>
        <v>301.25200000000001</v>
      </c>
      <c r="BO95" s="67">
        <f>IFERROR(X95/J95,"0")</f>
        <v>1</v>
      </c>
      <c r="BP95" s="67">
        <f>IFERROR(Y95/J95,"0")</f>
        <v>1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56</v>
      </c>
      <c r="Y96" s="353">
        <f>IFERROR(IF(X96="","",X96),"")</f>
        <v>56</v>
      </c>
      <c r="Z96" s="36">
        <f>IFERROR(IF(X96="","",X96*0.01788),"")</f>
        <v>1.0012799999999999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241.00160000000002</v>
      </c>
      <c r="BN96" s="67">
        <f>IFERROR(Y96*I96,"0")</f>
        <v>241.00160000000002</v>
      </c>
      <c r="BO96" s="67">
        <f>IFERROR(X96/J96,"0")</f>
        <v>0.8</v>
      </c>
      <c r="BP96" s="67">
        <f>IFERROR(Y96/J96,"0")</f>
        <v>0.8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126</v>
      </c>
      <c r="Y97" s="354">
        <f>IFERROR(SUM(Y95:Y96),"0")</f>
        <v>126</v>
      </c>
      <c r="Z97" s="354">
        <f>IFERROR(IF(Z95="",0,Z95),"0")+IFERROR(IF(Z96="",0,Z96),"0")</f>
        <v>2.2528800000000002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453.6</v>
      </c>
      <c r="Y98" s="354">
        <f>IFERROR(SUMPRODUCT(Y95:Y96*H95:H96),"0")</f>
        <v>453.6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42</v>
      </c>
      <c r="Y101" s="353">
        <f t="shared" ref="Y101:Y106" si="17">IFERROR(IF(X101="","",X101),"")</f>
        <v>42</v>
      </c>
      <c r="Z101" s="36">
        <f t="shared" ref="Z101:Z106" si="18">IFERROR(IF(X101="","",X101*0.01788),"")</f>
        <v>0.75095999999999996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180.75120000000001</v>
      </c>
      <c r="BN101" s="67">
        <f t="shared" ref="BN101:BN106" si="20">IFERROR(Y101*I101,"0")</f>
        <v>180.75120000000001</v>
      </c>
      <c r="BO101" s="67">
        <f t="shared" ref="BO101:BO106" si="21">IFERROR(X101/J101,"0")</f>
        <v>0.6</v>
      </c>
      <c r="BP101" s="67">
        <f t="shared" ref="BP101:BP106" si="22">IFERROR(Y101/J101,"0")</f>
        <v>0.6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28</v>
      </c>
      <c r="Y102" s="353">
        <f t="shared" si="17"/>
        <v>28</v>
      </c>
      <c r="Z102" s="36">
        <f t="shared" si="18"/>
        <v>0.50063999999999997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120.50080000000001</v>
      </c>
      <c r="BN102" s="67">
        <f t="shared" si="20"/>
        <v>120.50080000000001</v>
      </c>
      <c r="BO102" s="67">
        <f t="shared" si="21"/>
        <v>0.4</v>
      </c>
      <c r="BP102" s="67">
        <f t="shared" si="22"/>
        <v>0.4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56</v>
      </c>
      <c r="Y104" s="353">
        <f t="shared" si="17"/>
        <v>56</v>
      </c>
      <c r="Z104" s="36">
        <f t="shared" si="18"/>
        <v>1.0012799999999999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241.00160000000002</v>
      </c>
      <c r="BN104" s="67">
        <f t="shared" si="20"/>
        <v>241.00160000000002</v>
      </c>
      <c r="BO104" s="67">
        <f t="shared" si="21"/>
        <v>0.8</v>
      </c>
      <c r="BP104" s="67">
        <f t="shared" si="22"/>
        <v>0.8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14</v>
      </c>
      <c r="Y105" s="353">
        <f t="shared" si="17"/>
        <v>14</v>
      </c>
      <c r="Z105" s="36">
        <f t="shared" si="18"/>
        <v>0.25031999999999999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62.283200000000008</v>
      </c>
      <c r="BN105" s="67">
        <f t="shared" si="20"/>
        <v>62.283200000000008</v>
      </c>
      <c r="BO105" s="67">
        <f t="shared" si="21"/>
        <v>0.2</v>
      </c>
      <c r="BP105" s="67">
        <f t="shared" si="22"/>
        <v>0.2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140</v>
      </c>
      <c r="Y107" s="354">
        <f>IFERROR(SUM(Y101:Y106),"0")</f>
        <v>140</v>
      </c>
      <c r="Z107" s="354">
        <f>IFERROR(IF(Z101="",0,Z101),"0")+IFERROR(IF(Z102="",0,Z102),"0")+IFERROR(IF(Z103="",0,Z103),"0")+IFERROR(IF(Z104="",0,Z104),"0")+IFERROR(IF(Z105="",0,Z105),"0")+IFERROR(IF(Z106="",0,Z106),"0")</f>
        <v>2.5031999999999996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507.36</v>
      </c>
      <c r="Y108" s="354">
        <f>IFERROR(SUMPRODUCT(Y101:Y106*H101:H106),"0")</f>
        <v>507.36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14</v>
      </c>
      <c r="Y111" s="353">
        <f>IFERROR(IF(X111="","",X111),"")</f>
        <v>14</v>
      </c>
      <c r="Z111" s="36">
        <f>IFERROR(IF(X111="","",X111*0.00936),"")</f>
        <v>0.13103999999999999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34.876800000000003</v>
      </c>
      <c r="BN111" s="67">
        <f>IFERROR(Y111*I111,"0")</f>
        <v>34.876800000000003</v>
      </c>
      <c r="BO111" s="67">
        <f>IFERROR(X111/J111,"0")</f>
        <v>0.1111111111111111</v>
      </c>
      <c r="BP111" s="67">
        <f>IFERROR(Y111/J111,"0")</f>
        <v>0.1111111111111111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28</v>
      </c>
      <c r="Y112" s="353">
        <f>IFERROR(IF(X112="","",X112),"")</f>
        <v>28</v>
      </c>
      <c r="Z112" s="36">
        <f>IFERROR(IF(X112="","",X112*0.01788),"")</f>
        <v>0.50063999999999997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118.83199999999999</v>
      </c>
      <c r="BN112" s="67">
        <f>IFERROR(Y112*I112,"0")</f>
        <v>118.83199999999999</v>
      </c>
      <c r="BO112" s="67">
        <f>IFERROR(X112/J112,"0")</f>
        <v>0.4</v>
      </c>
      <c r="BP112" s="67">
        <f>IFERROR(Y112/J112,"0")</f>
        <v>0.4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36</v>
      </c>
      <c r="Y113" s="353">
        <f>IFERROR(IF(X113="","",X113),"")</f>
        <v>36</v>
      </c>
      <c r="Z113" s="36">
        <f>IFERROR(IF(X113="","",X113*0.0155),"")</f>
        <v>0.55800000000000005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124.70399999999999</v>
      </c>
      <c r="BN113" s="67">
        <f>IFERROR(Y113*I113,"0")</f>
        <v>124.70399999999999</v>
      </c>
      <c r="BO113" s="67">
        <f>IFERROR(X113/J113,"0")</f>
        <v>0.42857142857142855</v>
      </c>
      <c r="BP113" s="67">
        <f>IFERROR(Y113/J113,"0")</f>
        <v>0.42857142857142855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78</v>
      </c>
      <c r="Y115" s="354">
        <f>IFERROR(SUM(Y111:Y114),"0")</f>
        <v>78</v>
      </c>
      <c r="Z115" s="354">
        <f>IFERROR(IF(Z111="",0,Z111),"0")+IFERROR(IF(Z112="",0,Z112),"0")+IFERROR(IF(Z113="",0,Z113),"0")+IFERROR(IF(Z114="",0,Z114),"0")</f>
        <v>1.1896800000000001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241.92</v>
      </c>
      <c r="Y116" s="354">
        <f>IFERROR(SUMPRODUCT(Y111:Y114*H111:H114),"0")</f>
        <v>241.92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12</v>
      </c>
      <c r="Y119" s="353">
        <f>IFERROR(IF(X119="","",X119),"")</f>
        <v>12</v>
      </c>
      <c r="Z119" s="36">
        <f>IFERROR(IF(X119="","",X119*0.0155),"")</f>
        <v>0.186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72</v>
      </c>
      <c r="Y121" s="353">
        <f>IFERROR(IF(X121="","",X121),"")</f>
        <v>72</v>
      </c>
      <c r="Z121" s="36">
        <f>IFERROR(IF(X121="","",X121*0.0155),"")</f>
        <v>1.1160000000000001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525.6</v>
      </c>
      <c r="BN121" s="67">
        <f>IFERROR(Y121*I121,"0")</f>
        <v>525.6</v>
      </c>
      <c r="BO121" s="67">
        <f>IFERROR(X121/J121,"0")</f>
        <v>0.8571428571428571</v>
      </c>
      <c r="BP121" s="67">
        <f>IFERROR(Y121/J121,"0")</f>
        <v>0.8571428571428571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12</v>
      </c>
      <c r="Y122" s="353">
        <f>IFERROR(IF(X122="","",X122),"")</f>
        <v>12</v>
      </c>
      <c r="Z122" s="36">
        <f>IFERROR(IF(X122="","",X122*0.0155),"")</f>
        <v>0.186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80.635199999999998</v>
      </c>
      <c r="BN122" s="67">
        <f>IFERROR(Y122*I122,"0")</f>
        <v>80.635199999999998</v>
      </c>
      <c r="BO122" s="67">
        <f>IFERROR(X122/J122,"0")</f>
        <v>0.14285714285714285</v>
      </c>
      <c r="BP122" s="67">
        <f>IFERROR(Y122/J122,"0")</f>
        <v>0.14285714285714285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96</v>
      </c>
      <c r="Y123" s="353">
        <f>IFERROR(IF(X123="","",X123),"")</f>
        <v>96</v>
      </c>
      <c r="Z123" s="36">
        <f>IFERROR(IF(X123="","",X123*0.0155),"")</f>
        <v>1.488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700.8</v>
      </c>
      <c r="BN123" s="67">
        <f>IFERROR(Y123*I123,"0")</f>
        <v>700.8</v>
      </c>
      <c r="BO123" s="67">
        <f>IFERROR(X123/J123,"0")</f>
        <v>1.1428571428571428</v>
      </c>
      <c r="BP123" s="67">
        <f>IFERROR(Y123/J123,"0")</f>
        <v>1.1428571428571428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192</v>
      </c>
      <c r="Y124" s="354">
        <f>IFERROR(SUM(Y119:Y123),"0")</f>
        <v>192</v>
      </c>
      <c r="Z124" s="354">
        <f>IFERROR(IF(Z119="",0,Z119),"0")+IFERROR(IF(Z120="",0,Z120),"0")+IFERROR(IF(Z121="",0,Z121),"0")+IFERROR(IF(Z122="",0,Z122),"0")+IFERROR(IF(Z123="",0,Z123),"0")</f>
        <v>2.976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1329.6</v>
      </c>
      <c r="Y125" s="354">
        <f>IFERROR(SUMPRODUCT(Y119:Y123*H119:H123),"0")</f>
        <v>1329.6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84</v>
      </c>
      <c r="Y128" s="353">
        <f>IFERROR(IF(X128="","",X128),"")</f>
        <v>84</v>
      </c>
      <c r="Z128" s="36">
        <f>IFERROR(IF(X128="","",X128*0.01788),"")</f>
        <v>1.5019199999999999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311.10239999999999</v>
      </c>
      <c r="BN128" s="67">
        <f>IFERROR(Y128*I128,"0")</f>
        <v>311.10239999999999</v>
      </c>
      <c r="BO128" s="67">
        <f>IFERROR(X128/J128,"0")</f>
        <v>1.2</v>
      </c>
      <c r="BP128" s="67">
        <f>IFERROR(Y128/J128,"0")</f>
        <v>1.2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70</v>
      </c>
      <c r="Y129" s="353">
        <f>IFERROR(IF(X129="","",X129),"")</f>
        <v>70</v>
      </c>
      <c r="Z129" s="36">
        <f>IFERROR(IF(X129="","",X129*0.01788),"")</f>
        <v>1.2516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154</v>
      </c>
      <c r="Y130" s="354">
        <f>IFERROR(SUM(Y128:Y129),"0")</f>
        <v>154</v>
      </c>
      <c r="Z130" s="354">
        <f>IFERROR(IF(Z128="",0,Z128),"0")+IFERROR(IF(Z129="",0,Z129),"0")</f>
        <v>2.75352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462</v>
      </c>
      <c r="Y131" s="354">
        <f>IFERROR(SUMPRODUCT(Y128:Y129*H128:H129),"0")</f>
        <v>462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42</v>
      </c>
      <c r="Y134" s="35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157.416</v>
      </c>
      <c r="BN134" s="67">
        <f>IFERROR(Y134*I134,"0")</f>
        <v>157.416</v>
      </c>
      <c r="BO134" s="67">
        <f>IFERROR(X134/J134,"0")</f>
        <v>0.6</v>
      </c>
      <c r="BP134" s="67">
        <f>IFERROR(Y134/J134,"0")</f>
        <v>0.6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42</v>
      </c>
      <c r="Y135" s="353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155.55119999999999</v>
      </c>
      <c r="BN135" s="67">
        <f>IFERROR(Y135*I135,"0")</f>
        <v>155.55119999999999</v>
      </c>
      <c r="BO135" s="67">
        <f>IFERROR(X135/J135,"0")</f>
        <v>0.6</v>
      </c>
      <c r="BP135" s="67">
        <f>IFERROR(Y135/J135,"0")</f>
        <v>0.6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84</v>
      </c>
      <c r="Y136" s="354">
        <f>IFERROR(SUM(Y134:Y135),"0")</f>
        <v>84</v>
      </c>
      <c r="Z136" s="354">
        <f>IFERROR(IF(Z134="",0,Z134),"0")+IFERROR(IF(Z135="",0,Z135),"0")</f>
        <v>1.5019199999999999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252</v>
      </c>
      <c r="Y137" s="354">
        <f>IFERROR(SUMPRODUCT(Y134:Y135*H134:H135),"0")</f>
        <v>252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14</v>
      </c>
      <c r="Y140" s="35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14</v>
      </c>
      <c r="Y142" s="354">
        <f>IFERROR(SUM(Y140:Y141),"0")</f>
        <v>14</v>
      </c>
      <c r="Z142" s="354">
        <f>IFERROR(IF(Z140="",0,Z140),"0")+IFERROR(IF(Z141="",0,Z141),"0")</f>
        <v>0.25031999999999999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42</v>
      </c>
      <c r="Y143" s="354">
        <f>IFERROR(SUMPRODUCT(Y140:Y141*H140:H141),"0")</f>
        <v>42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180</v>
      </c>
      <c r="Y175" s="353">
        <f>IFERROR(IF(X175="","",X175),"")</f>
        <v>180</v>
      </c>
      <c r="Z175" s="36">
        <f>IFERROR(IF(X175="","",X175*0.00866),"")</f>
        <v>1.5588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938.37599999999998</v>
      </c>
      <c r="BN175" s="67">
        <f>IFERROR(Y175*I175,"0")</f>
        <v>938.37599999999998</v>
      </c>
      <c r="BO175" s="67">
        <f>IFERROR(X175/J175,"0")</f>
        <v>1.25</v>
      </c>
      <c r="BP175" s="67">
        <f>IFERROR(Y175/J175,"0")</f>
        <v>1.25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180</v>
      </c>
      <c r="Y177" s="354">
        <f>IFERROR(SUM(Y173:Y176),"0")</f>
        <v>180</v>
      </c>
      <c r="Z177" s="354">
        <f>IFERROR(IF(Z173="",0,Z173),"0")+IFERROR(IF(Z174="",0,Z174),"0")+IFERROR(IF(Z175="",0,Z175),"0")+IFERROR(IF(Z176="",0,Z176),"0")</f>
        <v>1.5588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900</v>
      </c>
      <c r="Y178" s="354">
        <f>IFERROR(SUMPRODUCT(Y173:Y176*H173:H176),"0")</f>
        <v>900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24</v>
      </c>
      <c r="Y181" s="353">
        <f>IFERROR(IF(X181="","",X181),"")</f>
        <v>24</v>
      </c>
      <c r="Z181" s="36">
        <f>IFERROR(IF(X181="","",X181*0.00866),"")</f>
        <v>0.20783999999999997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126.072</v>
      </c>
      <c r="BN181" s="67">
        <f>IFERROR(Y181*I181,"0")</f>
        <v>126.072</v>
      </c>
      <c r="BO181" s="67">
        <f>IFERROR(X181/J181,"0")</f>
        <v>0.16666666666666666</v>
      </c>
      <c r="BP181" s="67">
        <f>IFERROR(Y181/J181,"0")</f>
        <v>0.16666666666666666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24</v>
      </c>
      <c r="Y182" s="354">
        <f>IFERROR(SUM(Y180:Y181),"0")</f>
        <v>24</v>
      </c>
      <c r="Z182" s="354">
        <f>IFERROR(IF(Z180="",0,Z180),"0")+IFERROR(IF(Z181="",0,Z181),"0")</f>
        <v>0.20783999999999997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120</v>
      </c>
      <c r="Y183" s="354">
        <f>IFERROR(SUMPRODUCT(Y180:Y181*H180:H181),"0")</f>
        <v>120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56</v>
      </c>
      <c r="Y187" s="353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189.72800000000001</v>
      </c>
      <c r="BN187" s="67">
        <f>IFERROR(Y187*I187,"0")</f>
        <v>189.72800000000001</v>
      </c>
      <c r="BO187" s="67">
        <f>IFERROR(X187/J187,"0")</f>
        <v>0.8</v>
      </c>
      <c r="BP187" s="67">
        <f>IFERROR(Y187/J187,"0")</f>
        <v>0.8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56</v>
      </c>
      <c r="Y188" s="353">
        <f>IFERROR(IF(X188="","",X188),"")</f>
        <v>56</v>
      </c>
      <c r="Z188" s="36">
        <f>IFERROR(IF(X188="","",X188*0.01788),"")</f>
        <v>1.0012799999999999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189.72800000000001</v>
      </c>
      <c r="BN188" s="67">
        <f>IFERROR(Y188*I188,"0")</f>
        <v>189.72800000000001</v>
      </c>
      <c r="BO188" s="67">
        <f>IFERROR(X188/J188,"0")</f>
        <v>0.8</v>
      </c>
      <c r="BP188" s="67">
        <f>IFERROR(Y188/J188,"0")</f>
        <v>0.8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70</v>
      </c>
      <c r="Y189" s="353">
        <f>IFERROR(IF(X189="","",X189),"")</f>
        <v>70</v>
      </c>
      <c r="Z189" s="36">
        <f>IFERROR(IF(X189="","",X189*0.01788),"")</f>
        <v>1.2516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261.52000000000004</v>
      </c>
      <c r="BN189" s="67">
        <f>IFERROR(Y189*I189,"0")</f>
        <v>261.52000000000004</v>
      </c>
      <c r="BO189" s="67">
        <f>IFERROR(X189/J189,"0")</f>
        <v>1</v>
      </c>
      <c r="BP189" s="67">
        <f>IFERROR(Y189/J189,"0")</f>
        <v>1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182</v>
      </c>
      <c r="Y190" s="354">
        <f>IFERROR(SUM(Y187:Y189),"0")</f>
        <v>182</v>
      </c>
      <c r="Z190" s="354">
        <f>IFERROR(IF(Z187="",0,Z187),"0")+IFERROR(IF(Z188="",0,Z188),"0")+IFERROR(IF(Z189="",0,Z189),"0")</f>
        <v>3.2541599999999997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546</v>
      </c>
      <c r="Y191" s="354">
        <f>IFERROR(SUMPRODUCT(Y187:Y189*H187:H189),"0")</f>
        <v>546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36</v>
      </c>
      <c r="Y212" s="353">
        <f>IFERROR(IF(X212="","",X212),"")</f>
        <v>36</v>
      </c>
      <c r="Z212" s="36">
        <f>IFERROR(IF(X212="","",X212*0.0155),"")</f>
        <v>0.55800000000000005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211.32</v>
      </c>
      <c r="BN212" s="67">
        <f>IFERROR(Y212*I212,"0")</f>
        <v>211.32</v>
      </c>
      <c r="BO212" s="67">
        <f>IFERROR(X212/J212,"0")</f>
        <v>0.42857142857142855</v>
      </c>
      <c r="BP212" s="67">
        <f>IFERROR(Y212/J212,"0")</f>
        <v>0.42857142857142855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36</v>
      </c>
      <c r="Y215" s="354">
        <f>IFERROR(SUM(Y212:Y214),"0")</f>
        <v>36</v>
      </c>
      <c r="Z215" s="354">
        <f>IFERROR(IF(Z212="",0,Z212),"0")+IFERROR(IF(Z213="",0,Z213),"0")+IFERROR(IF(Z214="",0,Z214),"0")</f>
        <v>0.55800000000000005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201.6</v>
      </c>
      <c r="Y216" s="354">
        <f>IFERROR(SUMPRODUCT(Y212:Y214*H212:H214),"0")</f>
        <v>201.6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12</v>
      </c>
      <c r="Y222" s="353">
        <f t="shared" si="23"/>
        <v>12</v>
      </c>
      <c r="Z222" s="36">
        <f t="shared" si="24"/>
        <v>0.186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70.44</v>
      </c>
      <c r="BN222" s="67">
        <f t="shared" si="26"/>
        <v>70.44</v>
      </c>
      <c r="BO222" s="67">
        <f t="shared" si="27"/>
        <v>0.14285714285714285</v>
      </c>
      <c r="BP222" s="67">
        <f t="shared" si="28"/>
        <v>0.14285714285714285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12</v>
      </c>
      <c r="Y225" s="354">
        <f>IFERROR(SUM(Y219:Y224),"0")</f>
        <v>12</v>
      </c>
      <c r="Z225" s="354">
        <f>IFERROR(IF(Z219="",0,Z219),"0")+IFERROR(IF(Z220="",0,Z220),"0")+IFERROR(IF(Z221="",0,Z221),"0")+IFERROR(IF(Z222="",0,Z222),"0")+IFERROR(IF(Z223="",0,Z223),"0")+IFERROR(IF(Z224="",0,Z224),"0")</f>
        <v>0.186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67.199999999999989</v>
      </c>
      <c r="Y226" s="354">
        <f>IFERROR(SUMPRODUCT(Y219:Y224*H219:H224),"0")</f>
        <v>67.199999999999989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12</v>
      </c>
      <c r="Y230" s="353">
        <f>IFERROR(IF(X230="","",X230),"")</f>
        <v>12</v>
      </c>
      <c r="Z230" s="36">
        <f>IFERROR(IF(X230="","",X230*0.0155),"")</f>
        <v>0.186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89.64</v>
      </c>
      <c r="BN230" s="67">
        <f>IFERROR(Y230*I230,"0")</f>
        <v>89.64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12</v>
      </c>
      <c r="Y232" s="353">
        <f>IFERROR(IF(X232="","",X232),"")</f>
        <v>12</v>
      </c>
      <c r="Z232" s="36">
        <f>IFERROR(IF(X232="","",X232*0.0155),"")</f>
        <v>0.186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89.64</v>
      </c>
      <c r="BN232" s="67">
        <f>IFERROR(Y232*I232,"0")</f>
        <v>89.64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24</v>
      </c>
      <c r="Y233" s="354">
        <f>IFERROR(SUM(Y229:Y232),"0")</f>
        <v>24</v>
      </c>
      <c r="Z233" s="354">
        <f>IFERROR(IF(Z229="",0,Z229),"0")+IFERROR(IF(Z230="",0,Z230),"0")+IFERROR(IF(Z231="",0,Z231),"0")+IFERROR(IF(Z232="",0,Z232),"0")</f>
        <v>0.372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172.8</v>
      </c>
      <c r="Y234" s="354">
        <f>IFERROR(SUMPRODUCT(Y229:Y232*H229:H232),"0")</f>
        <v>172.8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72</v>
      </c>
      <c r="Y267" s="353">
        <f>IFERROR(IF(X267="","",X267),"")</f>
        <v>72</v>
      </c>
      <c r="Z267" s="36">
        <f>IFERROR(IF(X267="","",X267*0.0155),"")</f>
        <v>1.1160000000000001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378.86399999999998</v>
      </c>
      <c r="BN267" s="67">
        <f>IFERROR(Y267*I267,"0")</f>
        <v>378.86399999999998</v>
      </c>
      <c r="BO267" s="67">
        <f>IFERROR(X267/J267,"0")</f>
        <v>0.8571428571428571</v>
      </c>
      <c r="BP267" s="67">
        <f>IFERROR(Y267/J267,"0")</f>
        <v>0.8571428571428571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72</v>
      </c>
      <c r="Y269" s="354">
        <f>IFERROR(SUM(Y267:Y268),"0")</f>
        <v>72</v>
      </c>
      <c r="Z269" s="354">
        <f>IFERROR(IF(Z267="",0,Z267),"0")+IFERROR(IF(Z268="",0,Z268),"0")</f>
        <v>1.1160000000000001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360</v>
      </c>
      <c r="Y270" s="354">
        <f>IFERROR(SUMPRODUCT(Y267:Y268*H267:H268),"0")</f>
        <v>360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90</v>
      </c>
      <c r="Y295" s="353">
        <f>IFERROR(IF(X295="","",X295),"")</f>
        <v>90</v>
      </c>
      <c r="Z295" s="36">
        <f>IFERROR(IF(X295="","",X295*0.00502),"")</f>
        <v>0.45180000000000003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172.35</v>
      </c>
      <c r="BN295" s="67">
        <f>IFERROR(Y295*I295,"0")</f>
        <v>172.35</v>
      </c>
      <c r="BO295" s="67">
        <f>IFERROR(X295/J295,"0")</f>
        <v>0.38461538461538464</v>
      </c>
      <c r="BP295" s="67">
        <f>IFERROR(Y295/J295,"0")</f>
        <v>0.38461538461538464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90</v>
      </c>
      <c r="Y296" s="354">
        <f>IFERROR(SUM(Y295:Y295),"0")</f>
        <v>90</v>
      </c>
      <c r="Z296" s="354">
        <f>IFERROR(IF(Z295="",0,Z295),"0")</f>
        <v>0.45180000000000003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162</v>
      </c>
      <c r="Y297" s="354">
        <f>IFERROR(SUMPRODUCT(Y295:Y295*H295:H295),"0")</f>
        <v>162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36</v>
      </c>
      <c r="Y299" s="353">
        <f>IFERROR(IF(X299="","",X299),"")</f>
        <v>36</v>
      </c>
      <c r="Z299" s="36">
        <f>IFERROR(IF(X299="","",X299*0.0155),"")</f>
        <v>0.55800000000000005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225.35999999999999</v>
      </c>
      <c r="BN299" s="67">
        <f>IFERROR(Y299*I299,"0")</f>
        <v>225.35999999999999</v>
      </c>
      <c r="BO299" s="67">
        <f>IFERROR(X299/J299,"0")</f>
        <v>0.42857142857142855</v>
      </c>
      <c r="BP299" s="67">
        <f>IFERROR(Y299/J299,"0")</f>
        <v>0.42857142857142855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36</v>
      </c>
      <c r="Y301" s="354">
        <f>IFERROR(SUM(Y299:Y300),"0")</f>
        <v>36</v>
      </c>
      <c r="Z301" s="354">
        <f>IFERROR(IF(Z299="",0,Z299),"0")+IFERROR(IF(Z300="",0,Z300),"0")</f>
        <v>0.55800000000000005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216</v>
      </c>
      <c r="Y302" s="354">
        <f>IFERROR(SUMPRODUCT(Y299:Y300*H299:H300),"0")</f>
        <v>216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42</v>
      </c>
      <c r="Y304" s="353">
        <f>IFERROR(IF(X304="","",X304),"")</f>
        <v>42</v>
      </c>
      <c r="Z304" s="36">
        <f>IFERROR(IF(X304="","",X304*0.00936),"")</f>
        <v>0.39312000000000002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121.40520000000001</v>
      </c>
      <c r="BN304" s="67">
        <f>IFERROR(Y304*I304,"0")</f>
        <v>121.40520000000001</v>
      </c>
      <c r="BO304" s="67">
        <f>IFERROR(X304/J304,"0")</f>
        <v>0.33333333333333331</v>
      </c>
      <c r="BP304" s="67">
        <f>IFERROR(Y304/J304,"0")</f>
        <v>0.33333333333333331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108</v>
      </c>
      <c r="Y305" s="353">
        <f>IFERROR(IF(X305="","",X305),"")</f>
        <v>108</v>
      </c>
      <c r="Z305" s="36">
        <f>IFERROR(IF(X305="","",X305*0.0155),"")</f>
        <v>1.6739999999999999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565.38</v>
      </c>
      <c r="BN305" s="67">
        <f>IFERROR(Y305*I305,"0")</f>
        <v>565.38</v>
      </c>
      <c r="BO305" s="67">
        <f>IFERROR(X305/J305,"0")</f>
        <v>1.2857142857142858</v>
      </c>
      <c r="BP305" s="67">
        <f>IFERROR(Y305/J305,"0")</f>
        <v>1.2857142857142858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150</v>
      </c>
      <c r="Y307" s="354">
        <f>IFERROR(SUM(Y304:Y306),"0")</f>
        <v>150</v>
      </c>
      <c r="Z307" s="354">
        <f>IFERROR(IF(Z304="",0,Z304),"0")+IFERROR(IF(Z305="",0,Z305),"0")+IFERROR(IF(Z306="",0,Z306),"0")</f>
        <v>2.0671200000000001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653.4</v>
      </c>
      <c r="Y308" s="354">
        <f>IFERROR(SUMPRODUCT(Y304:Y306*H304:H306),"0")</f>
        <v>653.4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28</v>
      </c>
      <c r="Y311" s="353">
        <f t="shared" si="29"/>
        <v>28</v>
      </c>
      <c r="Z311" s="36">
        <f>IFERROR(IF(X311="","",X311*0.00936),"")</f>
        <v>0.26207999999999998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108.976</v>
      </c>
      <c r="BN311" s="67">
        <f t="shared" si="31"/>
        <v>108.976</v>
      </c>
      <c r="BO311" s="67">
        <f t="shared" si="32"/>
        <v>0.22222222222222221</v>
      </c>
      <c r="BP311" s="67">
        <f t="shared" si="33"/>
        <v>0.22222222222222221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28</v>
      </c>
      <c r="Y331" s="354">
        <f>IFERROR(SUM(Y310:Y330),"0")</f>
        <v>28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0.26207999999999998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103.60000000000001</v>
      </c>
      <c r="Y332" s="354">
        <f>IFERROR(SUMPRODUCT(Y310:Y330*H310:H330),"0")</f>
        <v>103.60000000000001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8006.68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8006.68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8785.7880000000005</v>
      </c>
      <c r="Y339" s="354">
        <f>IFERROR(SUM(BN22:BN335),"0")</f>
        <v>8785.7880000000005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22</v>
      </c>
      <c r="Y340" s="38">
        <f>ROUNDUP(SUM(BP22:BP335),0)</f>
        <v>22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9335.7880000000005</v>
      </c>
      <c r="Y341" s="354">
        <f>GrossWeightTotalR+PalletQtyTotalR*25</f>
        <v>9335.7880000000005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1888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1888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27.253679999999996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126</v>
      </c>
      <c r="D348" s="46">
        <f>IFERROR(X38*H38,"0")+IFERROR(X39*H39,"0")+IFERROR(X40*H40,"0")</f>
        <v>67.199999999999989</v>
      </c>
      <c r="E348" s="46">
        <f>IFERROR(X45*H45,"0")+IFERROR(X46*H46,"0")+IFERROR(X47*H47,"0")+IFERROR(X48*H48,"0")+IFERROR(X49*H49,"0")+IFERROR(X50*H50,"0")+IFERROR(X51*H51,"0")+IFERROR(X52*H52,"0")+IFERROR(X53*H53,"0")</f>
        <v>672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300</v>
      </c>
      <c r="H348" s="46">
        <f>IFERROR(X90*H90,"0")</f>
        <v>50.4</v>
      </c>
      <c r="I348" s="46">
        <f>IFERROR(X95*H95,"0")+IFERROR(X96*H96,"0")</f>
        <v>453.6</v>
      </c>
      <c r="J348" s="46">
        <f>IFERROR(X101*H101,"0")+IFERROR(X102*H102,"0")+IFERROR(X103*H103,"0")+IFERROR(X104*H104,"0")+IFERROR(X105*H105,"0")+IFERROR(X106*H106,"0")</f>
        <v>507.36</v>
      </c>
      <c r="K348" s="46">
        <f>IFERROR(X111*H111,"0")+IFERROR(X112*H112,"0")+IFERROR(X113*H113,"0")+IFERROR(X114*H114,"0")</f>
        <v>241.92</v>
      </c>
      <c r="L348" s="46">
        <f>IFERROR(X119*H119,"0")+IFERROR(X120*H120,"0")+IFERROR(X121*H121,"0")+IFERROR(X122*H122,"0")+IFERROR(X123*H123,"0")</f>
        <v>1329.6</v>
      </c>
      <c r="M348" s="46">
        <f>IFERROR(X128*H128,"0")+IFERROR(X129*H129,"0")</f>
        <v>462</v>
      </c>
      <c r="N348" s="345"/>
      <c r="O348" s="46">
        <f>IFERROR(X134*H134,"0")+IFERROR(X135*H135,"0")</f>
        <v>252</v>
      </c>
      <c r="P348" s="46">
        <f>IFERROR(X140*H140,"0")+IFERROR(X141*H141,"0")</f>
        <v>42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1020</v>
      </c>
      <c r="W348" s="46">
        <f>IFERROR(X187*H187,"0")+IFERROR(X188*H188,"0")+IFERROR(X189*H189,"0")+IFERROR(X193*H193,"0")</f>
        <v>546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201.6</v>
      </c>
      <c r="AA348" s="46">
        <f>IFERROR(X219*H219,"0")+IFERROR(X220*H220,"0")+IFERROR(X221*H221,"0")+IFERROR(X222*H222,"0")+IFERROR(X223*H223,"0")+IFERROR(X224*H224,"0")</f>
        <v>67.199999999999989</v>
      </c>
      <c r="AB348" s="46">
        <f>IFERROR(X229*H229,"0")+IFERROR(X230*H230,"0")+IFERROR(X231*H231,"0")+IFERROR(X232*H232,"0")</f>
        <v>172.8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360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1135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4190.3999999999996</v>
      </c>
      <c r="B351" s="60">
        <f>SUMPRODUCT(--(BB:BB="ПГП"),--(W:W="кор"),H:H,Y:Y)+SUMPRODUCT(--(BB:BB="ПГП"),--(W:W="кг"),Y:Y)</f>
        <v>3816.2799999999997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2025-03-07T08:00:50Z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