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23E1CFFC-5991-4816-9E44-078AABA8F5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2" i="1" l="1"/>
  <c r="R59" i="1"/>
  <c r="R58" i="1"/>
  <c r="R51" i="1"/>
  <c r="R50" i="1"/>
  <c r="R41" i="1"/>
  <c r="R29" i="1"/>
  <c r="R26" i="1"/>
  <c r="R23" i="1"/>
  <c r="R24" i="1"/>
  <c r="R22" i="1"/>
  <c r="R7" i="1"/>
  <c r="R6" i="1"/>
  <c r="R16" i="1"/>
  <c r="R21" i="1"/>
  <c r="R33" i="1"/>
  <c r="R35" i="1"/>
  <c r="R44" i="1"/>
  <c r="R56" i="1"/>
  <c r="R78" i="1"/>
  <c r="R77" i="1"/>
  <c r="R76" i="1"/>
  <c r="R88" i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R8" i="1"/>
  <c r="R9" i="1"/>
  <c r="R10" i="1"/>
  <c r="R11" i="1"/>
  <c r="R12" i="1"/>
  <c r="R13" i="1"/>
  <c r="R14" i="1"/>
  <c r="R15" i="1"/>
  <c r="R18" i="1"/>
  <c r="R19" i="1"/>
  <c r="R20" i="1"/>
  <c r="R25" i="1"/>
  <c r="R27" i="1"/>
  <c r="R28" i="1"/>
  <c r="R30" i="1"/>
  <c r="R31" i="1"/>
  <c r="R32" i="1"/>
  <c r="R34" i="1"/>
  <c r="R36" i="1"/>
  <c r="R37" i="1"/>
  <c r="R39" i="1"/>
  <c r="R40" i="1"/>
  <c r="R42" i="1"/>
  <c r="R43" i="1"/>
  <c r="R45" i="1"/>
  <c r="R47" i="1"/>
  <c r="R48" i="1"/>
  <c r="R49" i="1"/>
  <c r="R52" i="1"/>
  <c r="R53" i="1"/>
  <c r="R54" i="1"/>
  <c r="R55" i="1"/>
  <c r="R57" i="1"/>
  <c r="R60" i="1"/>
  <c r="R61" i="1"/>
  <c r="R62" i="1"/>
  <c r="R63" i="1"/>
  <c r="R64" i="1"/>
  <c r="R65" i="1"/>
  <c r="R66" i="1"/>
  <c r="R67" i="1"/>
  <c r="R68" i="1"/>
  <c r="R69" i="1"/>
  <c r="R70" i="1"/>
  <c r="R71" i="1"/>
  <c r="R73" i="1"/>
  <c r="R74" i="1"/>
  <c r="R75" i="1"/>
  <c r="AH79" i="1"/>
  <c r="R80" i="1"/>
  <c r="R81" i="1"/>
  <c r="R82" i="1"/>
  <c r="R83" i="1"/>
  <c r="R84" i="1"/>
  <c r="R85" i="1"/>
  <c r="R86" i="1"/>
  <c r="R87" i="1"/>
  <c r="R89" i="1"/>
  <c r="R90" i="1"/>
  <c r="R91" i="1"/>
  <c r="R92" i="1"/>
  <c r="R93" i="1"/>
  <c r="R5" i="1"/>
  <c r="U79" i="1" l="1"/>
  <c r="L7" i="1"/>
  <c r="P7" i="1" s="1"/>
  <c r="Q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Q15" i="1" s="1"/>
  <c r="L16" i="1"/>
  <c r="P16" i="1" s="1"/>
  <c r="Q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Q21" i="1" s="1"/>
  <c r="L22" i="1"/>
  <c r="P22" i="1" s="1"/>
  <c r="Q22" i="1" s="1"/>
  <c r="L23" i="1"/>
  <c r="P23" i="1" s="1"/>
  <c r="Q23" i="1" s="1"/>
  <c r="L24" i="1"/>
  <c r="P24" i="1" s="1"/>
  <c r="Q24" i="1" s="1"/>
  <c r="L25" i="1"/>
  <c r="P25" i="1" s="1"/>
  <c r="L26" i="1"/>
  <c r="P26" i="1" s="1"/>
  <c r="Q26" i="1" s="1"/>
  <c r="L27" i="1"/>
  <c r="P27" i="1" s="1"/>
  <c r="L28" i="1"/>
  <c r="P28" i="1" s="1"/>
  <c r="L29" i="1"/>
  <c r="P29" i="1" s="1"/>
  <c r="L30" i="1"/>
  <c r="P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Q35" i="1" s="1"/>
  <c r="L36" i="1"/>
  <c r="P36" i="1" s="1"/>
  <c r="L37" i="1"/>
  <c r="P37" i="1" s="1"/>
  <c r="L38" i="1"/>
  <c r="P38" i="1" s="1"/>
  <c r="L39" i="1"/>
  <c r="P39" i="1" s="1"/>
  <c r="Q39" i="1" s="1"/>
  <c r="L40" i="1"/>
  <c r="P40" i="1" s="1"/>
  <c r="L41" i="1"/>
  <c r="P41" i="1" s="1"/>
  <c r="Q41" i="1" s="1"/>
  <c r="L42" i="1"/>
  <c r="P42" i="1" s="1"/>
  <c r="Q42" i="1" s="1"/>
  <c r="L43" i="1"/>
  <c r="P43" i="1" s="1"/>
  <c r="Q43" i="1" s="1"/>
  <c r="L44" i="1"/>
  <c r="P44" i="1" s="1"/>
  <c r="Q44" i="1" s="1"/>
  <c r="L45" i="1"/>
  <c r="P45" i="1" s="1"/>
  <c r="L46" i="1"/>
  <c r="P46" i="1" s="1"/>
  <c r="Q46" i="1" s="1"/>
  <c r="L47" i="1"/>
  <c r="P47" i="1" s="1"/>
  <c r="L48" i="1"/>
  <c r="P48" i="1" s="1"/>
  <c r="Q48" i="1" s="1"/>
  <c r="L49" i="1"/>
  <c r="P49" i="1" s="1"/>
  <c r="L50" i="1"/>
  <c r="P50" i="1" s="1"/>
  <c r="Q50" i="1" s="1"/>
  <c r="L51" i="1"/>
  <c r="P51" i="1" s="1"/>
  <c r="Q51" i="1" s="1"/>
  <c r="L52" i="1"/>
  <c r="P52" i="1" s="1"/>
  <c r="L53" i="1"/>
  <c r="P53" i="1" s="1"/>
  <c r="Q53" i="1" s="1"/>
  <c r="L54" i="1"/>
  <c r="P54" i="1" s="1"/>
  <c r="L55" i="1"/>
  <c r="P55" i="1" s="1"/>
  <c r="L56" i="1"/>
  <c r="P56" i="1" s="1"/>
  <c r="Q56" i="1" s="1"/>
  <c r="L57" i="1"/>
  <c r="P57" i="1" s="1"/>
  <c r="L58" i="1"/>
  <c r="P58" i="1" s="1"/>
  <c r="Q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Q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L87" i="1"/>
  <c r="P87" i="1" s="1"/>
  <c r="L88" i="1"/>
  <c r="P88" i="1" s="1"/>
  <c r="Q88" i="1" s="1"/>
  <c r="L89" i="1"/>
  <c r="P89" i="1" s="1"/>
  <c r="Q89" i="1" s="1"/>
  <c r="L90" i="1"/>
  <c r="P90" i="1" s="1"/>
  <c r="Q90" i="1" s="1"/>
  <c r="L91" i="1"/>
  <c r="P91" i="1" s="1"/>
  <c r="L92" i="1"/>
  <c r="P92" i="1" s="1"/>
  <c r="L93" i="1"/>
  <c r="P93" i="1" s="1"/>
  <c r="L6" i="1"/>
  <c r="P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Q29" i="1" l="1"/>
  <c r="Q57" i="1"/>
  <c r="Q40" i="1"/>
  <c r="Q72" i="1"/>
  <c r="Q91" i="1"/>
  <c r="Q77" i="1"/>
  <c r="Q73" i="1"/>
  <c r="Q6" i="1"/>
  <c r="Q78" i="1"/>
  <c r="V92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P5" i="1"/>
  <c r="L5" i="1"/>
  <c r="K5" i="1"/>
  <c r="AH5" i="1" l="1"/>
  <c r="Q5" i="1"/>
</calcChain>
</file>

<file path=xl/sharedStrings.xml><?xml version="1.0" encoding="utf-8"?>
<sst xmlns="http://schemas.openxmlformats.org/spreadsheetml/2006/main" count="354" uniqueCount="144">
  <si>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</si>
  <si>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</si>
  <si>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</si>
  <si>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</si>
  <si>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</si>
  <si>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</si>
  <si>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</si>
  <si>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</si>
  <si>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</si>
  <si>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</si>
  <si>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</si>
  <si>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</si>
  <si>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</si>
  <si>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</si>
  <si>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</si>
  <si>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</si>
  <si>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</si>
  <si>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</si>
  <si>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</si>
  <si>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</si>
  <si>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</si>
  <si>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</si>
  <si>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</si>
  <si>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</si>
  <si>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03,03,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</si>
  <si>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</si>
  <si>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</si>
  <si>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</si>
  <si>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</si>
  <si>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</si>
  <si>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</si>
  <si>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</si>
  <si>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</si>
  <si>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</si>
  <si>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</si>
  <si>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</si>
  <si>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</si>
  <si>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</si>
  <si>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</si>
  <si>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</si>
  <si>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</si>
  <si>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</si>
  <si>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</si>
  <si>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</si>
  <si>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</si>
  <si>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</si>
  <si>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</si>
  <si>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</si>
  <si>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</si>
  <si>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</si>
  <si>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</si>
  <si>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</si>
  <si>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</si>
  <si>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</si>
  <si>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</si>
  <si>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</si>
  <si>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</si>
  <si>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</si>
  <si>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</si>
  <si>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</si>
  <si>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</si>
  <si>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</si>
  <si>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</si>
  <si>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</si>
  <si>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</si>
  <si>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</si>
  <si>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</si>
  <si>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</si>
  <si>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</si>
  <si>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</si>
  <si>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</si>
  <si>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</si>
  <si>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</si>
  <si>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</si>
  <si>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</si>
  <si>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</si>
  <si>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</si>
  <si>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</si>
  <si>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</si>
  <si>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</si>
  <si>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</si>
  <si>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</si>
  <si>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</si>
  <si>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</si>
  <si>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</si>
  <si>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</si>
  <si>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</si>
  <si>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</si>
  <si>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</si>
  <si>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</si>
  <si>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</si>
  <si>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</si>
  <si>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</si>
  <si>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</si>
  <si>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</si>
  <si>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</si>
  <si>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</si>
  <si>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</si>
  <si>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</si>
  <si>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</si>
  <si>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</si>
  <si>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</si>
  <si>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</si>
  <si>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</si>
  <si>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</si>
  <si>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</si>
  <si>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</si>
  <si>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</si>
  <si>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</si>
  <si>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</si>
  <si>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отгружается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</si>
  <si>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</si>
  <si>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</si>
  <si>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</si>
  <si>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</si>
  <si>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</si>
  <si>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</si>
  <si>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</si>
  <si>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</si>
  <si>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</si>
  <si>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</si>
  <si>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</si>
  <si>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</si>
  <si>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</si>
  <si>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</si>
  <si>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</si>
  <si>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</si>
  <si>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</si>
  <si>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</si>
  <si>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</si>
  <si>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</si>
  <si>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</si>
  <si>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</si>
  <si>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</si>
  <si>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</si>
  <si>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</si>
  <si>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</si>
  <si>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</si>
  <si>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t>нужно увеличить продажи / 16,01,25 в уценку 27шт.</t>
  </si>
  <si>
    <t>23,01,25 в уценку 70шт.</t>
  </si>
  <si>
    <t>ТМА</t>
  </si>
  <si>
    <t xml:space="preserve">ТМА 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</si>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</sst>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27.285156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11978.941999999997</v>
      </c>
      <c r="F5" s="4">
        <f>SUM(F6:F500)</f>
        <v>6100.6740000000018</v>
      </c>
      <c r="G5" s="7"/>
      <c r="H5" s="1"/>
      <c r="I5" s="1"/>
      <c r="J5" s="4">
        <f t="shared" ref="J5:S5" si="0">SUM(J6:J500)</f>
        <v>31035.146999999994</v>
      </c>
      <c r="K5" s="4">
        <f t="shared" si="0"/>
        <v>-19056.204999999998</v>
      </c>
      <c r="L5" s="4">
        <f t="shared" si="0"/>
        <v>11823.417999999994</v>
      </c>
      <c r="M5" s="4">
        <f t="shared" si="0"/>
        <v>155.524</v>
      </c>
      <c r="N5" s="4">
        <f t="shared" si="0"/>
        <v>4677.3666000000012</v>
      </c>
      <c r="O5" s="4">
        <f t="shared" si="0"/>
        <v>6788.6495000000004</v>
      </c>
      <c r="P5" s="4">
        <f t="shared" si="0"/>
        <v>2364.6835999999998</v>
      </c>
      <c r="Q5" s="4">
        <f t="shared" si="0"/>
        <v>7482.2459999999992</v>
      </c>
      <c r="R5" s="4">
        <f t="shared" si="0"/>
        <v>9708.0268000000015</v>
      </c>
      <c r="S5" s="4">
        <f t="shared" si="0"/>
        <v>800</v>
      </c>
      <c r="T5" s="1"/>
      <c r="U5" s="1"/>
      <c r="V5" s="1"/>
      <c r="W5" s="4">
        <f t="shared" ref="W5:AF5" si="1">SUM(W6:W500)</f>
        <v>2301.9230000000007</v>
      </c>
      <c r="X5" s="4">
        <f t="shared" si="1"/>
        <v>2001.8931999999998</v>
      </c>
      <c r="Y5" s="4">
        <f t="shared" si="1"/>
        <v>1644.7764</v>
      </c>
      <c r="Z5" s="4">
        <f t="shared" si="1"/>
        <v>1941.4752000000005</v>
      </c>
      <c r="AA5" s="4">
        <f t="shared" si="1"/>
        <v>2642.8766000000005</v>
      </c>
      <c r="AB5" s="4">
        <f t="shared" si="1"/>
        <v>2600.4340000000011</v>
      </c>
      <c r="AC5" s="4">
        <f t="shared" si="1"/>
        <v>2021.1283999999998</v>
      </c>
      <c r="AD5" s="4">
        <f t="shared" si="1"/>
        <v>1953.8506000000007</v>
      </c>
      <c r="AE5" s="4">
        <f t="shared" si="1"/>
        <v>1888.1955999999996</v>
      </c>
      <c r="AF5" s="4">
        <f t="shared" si="1"/>
        <v>1895.4265999999993</v>
      </c>
      <c r="AG5" s="1"/>
      <c r="AH5" s="4">
        <f>SUM(AH6:AH500)</f>
        <v>6467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184.78200000000001</v>
      </c>
      <c r="D6" s="1"/>
      <c r="E6" s="1">
        <v>89.75</v>
      </c>
      <c r="F6" s="1">
        <v>82.968000000000004</v>
      </c>
      <c r="G6" s="7">
        <v>1</v>
      </c>
      <c r="H6" s="1">
        <v>50</v>
      </c>
      <c r="I6" s="1" t="s">
        <v>38</v>
      </c>
      <c r="J6" s="1">
        <v>87.2</v>
      </c>
      <c r="K6" s="1">
        <f t="shared" ref="K6:K37" si="2">E6-J6</f>
        <v>2.5499999999999972</v>
      </c>
      <c r="L6" s="1">
        <f>E6-M6</f>
        <v>89.75</v>
      </c>
      <c r="M6" s="1"/>
      <c r="N6" s="1">
        <v>0</v>
      </c>
      <c r="O6" s="1">
        <v>40.449799999999982</v>
      </c>
      <c r="P6" s="1">
        <f>L6/5</f>
        <v>17.95</v>
      </c>
      <c r="Q6" s="5">
        <f>10*P6-O6-N6-F6</f>
        <v>56.082200000000014</v>
      </c>
      <c r="R6" s="5">
        <f>Q6+P6</f>
        <v>74.032200000000017</v>
      </c>
      <c r="S6" s="5"/>
      <c r="T6" s="1"/>
      <c r="U6" s="1">
        <f>(F6+N6+O6+R6)/P6</f>
        <v>11</v>
      </c>
      <c r="V6" s="1">
        <f>(F6+N6+O6)/P6</f>
        <v>6.8756434540389968</v>
      </c>
      <c r="W6" s="1">
        <v>14.625400000000001</v>
      </c>
      <c r="X6" s="1">
        <v>7.3644000000000007</v>
      </c>
      <c r="Y6" s="1">
        <v>11.8916</v>
      </c>
      <c r="Z6" s="1">
        <v>17.79</v>
      </c>
      <c r="AA6" s="1">
        <v>18.25</v>
      </c>
      <c r="AB6" s="1">
        <v>14.936400000000001</v>
      </c>
      <c r="AC6" s="1">
        <v>11.916399999999999</v>
      </c>
      <c r="AD6" s="1">
        <v>12.7272</v>
      </c>
      <c r="AE6" s="1">
        <v>11.2788</v>
      </c>
      <c r="AF6" s="1">
        <v>12.715999999999999</v>
      </c>
      <c r="AG6" s="1"/>
      <c r="AH6" s="1">
        <f>ROUND(G6*R6,0)</f>
        <v>74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292.68200000000002</v>
      </c>
      <c r="D7" s="1">
        <v>2.198</v>
      </c>
      <c r="E7" s="1">
        <v>131.84299999999999</v>
      </c>
      <c r="F7" s="1">
        <v>137.64099999999999</v>
      </c>
      <c r="G7" s="7">
        <v>1</v>
      </c>
      <c r="H7" s="1">
        <v>45</v>
      </c>
      <c r="I7" s="1" t="s">
        <v>38</v>
      </c>
      <c r="J7" s="1">
        <v>119.2</v>
      </c>
      <c r="K7" s="1">
        <f t="shared" si="2"/>
        <v>12.642999999999986</v>
      </c>
      <c r="L7" s="1">
        <f t="shared" ref="L7:L70" si="3">E7-M7</f>
        <v>130.465</v>
      </c>
      <c r="M7" s="1">
        <v>1.3779999999999999</v>
      </c>
      <c r="N7" s="1">
        <v>0</v>
      </c>
      <c r="O7" s="1">
        <v>66.182799999999958</v>
      </c>
      <c r="P7" s="1">
        <f t="shared" ref="P7:P70" si="4">L7/5</f>
        <v>26.093</v>
      </c>
      <c r="Q7" s="5">
        <f t="shared" ref="Q7" si="5">10*P7-O7-N7-F7</f>
        <v>57.106200000000058</v>
      </c>
      <c r="R7" s="5">
        <f>Q7+P7</f>
        <v>83.199200000000062</v>
      </c>
      <c r="S7" s="5"/>
      <c r="T7" s="1"/>
      <c r="U7" s="1">
        <f t="shared" ref="U7:U70" si="6">(F7+N7+O7+R7)/P7</f>
        <v>11.000000000000002</v>
      </c>
      <c r="V7" s="1">
        <f t="shared" ref="V7:V70" si="7">(F7+N7+O7)/P7</f>
        <v>7.8114360173226514</v>
      </c>
      <c r="W7" s="1">
        <v>25.058399999999999</v>
      </c>
      <c r="X7" s="1">
        <v>25.56</v>
      </c>
      <c r="Y7" s="1">
        <v>32.960999999999999</v>
      </c>
      <c r="Z7" s="1">
        <v>38.809800000000003</v>
      </c>
      <c r="AA7" s="1">
        <v>46.514399999999988</v>
      </c>
      <c r="AB7" s="1">
        <v>29.466799999999999</v>
      </c>
      <c r="AC7" s="1">
        <v>-1.0194000000000001</v>
      </c>
      <c r="AD7" s="1">
        <v>6.1696000000000009</v>
      </c>
      <c r="AE7" s="1">
        <v>51.486600000000003</v>
      </c>
      <c r="AF7" s="1">
        <v>23.728200000000001</v>
      </c>
      <c r="AG7" s="1"/>
      <c r="AH7" s="1">
        <f t="shared" ref="AH7:AH70" si="8">ROUND(G7*R7,0)</f>
        <v>83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532.71600000000001</v>
      </c>
      <c r="D8" s="1">
        <v>176.99299999999999</v>
      </c>
      <c r="E8" s="1">
        <v>206.24</v>
      </c>
      <c r="F8" s="1">
        <v>461.34300000000002</v>
      </c>
      <c r="G8" s="7">
        <v>1</v>
      </c>
      <c r="H8" s="1">
        <v>45</v>
      </c>
      <c r="I8" s="1" t="s">
        <v>38</v>
      </c>
      <c r="J8" s="1">
        <v>185.1</v>
      </c>
      <c r="K8" s="1">
        <f t="shared" si="2"/>
        <v>21.140000000000015</v>
      </c>
      <c r="L8" s="1">
        <f t="shared" si="3"/>
        <v>206.24</v>
      </c>
      <c r="M8" s="1"/>
      <c r="N8" s="1">
        <v>0</v>
      </c>
      <c r="O8" s="1"/>
      <c r="P8" s="1">
        <f t="shared" si="4"/>
        <v>41.248000000000005</v>
      </c>
      <c r="Q8" s="5"/>
      <c r="R8" s="5">
        <f t="shared" ref="R8:R70" si="9">Q8</f>
        <v>0</v>
      </c>
      <c r="S8" s="5"/>
      <c r="T8" s="1"/>
      <c r="U8" s="1">
        <f t="shared" si="6"/>
        <v>11.184615011636927</v>
      </c>
      <c r="V8" s="1">
        <f t="shared" si="7"/>
        <v>11.184615011636927</v>
      </c>
      <c r="W8" s="1">
        <v>45.300800000000002</v>
      </c>
      <c r="X8" s="1">
        <v>49.038400000000003</v>
      </c>
      <c r="Y8" s="1">
        <v>75.901800000000009</v>
      </c>
      <c r="Z8" s="1">
        <v>66.497600000000006</v>
      </c>
      <c r="AA8" s="1">
        <v>18.102</v>
      </c>
      <c r="AB8" s="1">
        <v>34.094000000000001</v>
      </c>
      <c r="AC8" s="1">
        <v>62.645400000000002</v>
      </c>
      <c r="AD8" s="1">
        <v>43.206200000000003</v>
      </c>
      <c r="AE8" s="1">
        <v>20.209199999999999</v>
      </c>
      <c r="AF8" s="1">
        <v>17.945599999999999</v>
      </c>
      <c r="AG8" s="1"/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41</v>
      </c>
      <c r="B9" s="10" t="s">
        <v>42</v>
      </c>
      <c r="C9" s="10"/>
      <c r="D9" s="10"/>
      <c r="E9" s="10"/>
      <c r="F9" s="10"/>
      <c r="G9" s="11">
        <v>0</v>
      </c>
      <c r="H9" s="10">
        <v>45</v>
      </c>
      <c r="I9" s="10" t="s">
        <v>38</v>
      </c>
      <c r="J9" s="10"/>
      <c r="K9" s="10">
        <f t="shared" si="2"/>
        <v>0</v>
      </c>
      <c r="L9" s="10">
        <f t="shared" si="3"/>
        <v>0</v>
      </c>
      <c r="M9" s="10"/>
      <c r="N9" s="10">
        <v>0</v>
      </c>
      <c r="O9" s="10"/>
      <c r="P9" s="10">
        <f t="shared" si="4"/>
        <v>0</v>
      </c>
      <c r="Q9" s="12"/>
      <c r="R9" s="5">
        <f t="shared" si="9"/>
        <v>0</v>
      </c>
      <c r="S9" s="12"/>
      <c r="T9" s="10"/>
      <c r="U9" s="1" t="e">
        <f t="shared" si="6"/>
        <v>#DIV/0!</v>
      </c>
      <c r="V9" s="10" t="e">
        <f t="shared" si="7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44</v>
      </c>
      <c r="B10" s="10" t="s">
        <v>42</v>
      </c>
      <c r="C10" s="10"/>
      <c r="D10" s="10"/>
      <c r="E10" s="10"/>
      <c r="F10" s="10"/>
      <c r="G10" s="11">
        <v>0</v>
      </c>
      <c r="H10" s="10">
        <v>45</v>
      </c>
      <c r="I10" s="10" t="s">
        <v>38</v>
      </c>
      <c r="J10" s="10"/>
      <c r="K10" s="10">
        <f t="shared" si="2"/>
        <v>0</v>
      </c>
      <c r="L10" s="10">
        <f t="shared" si="3"/>
        <v>0</v>
      </c>
      <c r="M10" s="10"/>
      <c r="N10" s="10">
        <v>0</v>
      </c>
      <c r="O10" s="10"/>
      <c r="P10" s="10">
        <f t="shared" si="4"/>
        <v>0</v>
      </c>
      <c r="Q10" s="12"/>
      <c r="R10" s="5">
        <f t="shared" si="9"/>
        <v>0</v>
      </c>
      <c r="S10" s="12"/>
      <c r="T10" s="10"/>
      <c r="U10" s="1" t="e">
        <f t="shared" si="6"/>
        <v>#DIV/0!</v>
      </c>
      <c r="V10" s="10" t="e">
        <f t="shared" si="7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43</v>
      </c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45</v>
      </c>
      <c r="B11" s="10" t="s">
        <v>42</v>
      </c>
      <c r="C11" s="10"/>
      <c r="D11" s="10"/>
      <c r="E11" s="10"/>
      <c r="F11" s="10"/>
      <c r="G11" s="11">
        <v>0</v>
      </c>
      <c r="H11" s="10">
        <v>180</v>
      </c>
      <c r="I11" s="10" t="s">
        <v>38</v>
      </c>
      <c r="J11" s="10"/>
      <c r="K11" s="10">
        <f t="shared" si="2"/>
        <v>0</v>
      </c>
      <c r="L11" s="10">
        <f t="shared" si="3"/>
        <v>0</v>
      </c>
      <c r="M11" s="10"/>
      <c r="N11" s="10">
        <v>0</v>
      </c>
      <c r="O11" s="10"/>
      <c r="P11" s="10">
        <f t="shared" si="4"/>
        <v>0</v>
      </c>
      <c r="Q11" s="12"/>
      <c r="R11" s="5">
        <f t="shared" si="9"/>
        <v>0</v>
      </c>
      <c r="S11" s="12"/>
      <c r="T11" s="10"/>
      <c r="U11" s="1" t="e">
        <f t="shared" si="6"/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43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26</v>
      </c>
      <c r="D12" s="1"/>
      <c r="E12" s="1">
        <v>6</v>
      </c>
      <c r="F12" s="1">
        <v>9</v>
      </c>
      <c r="G12" s="7">
        <v>0.3</v>
      </c>
      <c r="H12" s="1">
        <v>40</v>
      </c>
      <c r="I12" s="1" t="s">
        <v>38</v>
      </c>
      <c r="J12" s="1">
        <v>17</v>
      </c>
      <c r="K12" s="1">
        <f t="shared" si="2"/>
        <v>-11</v>
      </c>
      <c r="L12" s="1">
        <f t="shared" si="3"/>
        <v>6</v>
      </c>
      <c r="M12" s="1"/>
      <c r="N12" s="1">
        <v>0</v>
      </c>
      <c r="O12" s="1">
        <v>15</v>
      </c>
      <c r="P12" s="1">
        <f t="shared" si="4"/>
        <v>1.2</v>
      </c>
      <c r="Q12" s="5"/>
      <c r="R12" s="5">
        <f t="shared" si="9"/>
        <v>0</v>
      </c>
      <c r="S12" s="5"/>
      <c r="T12" s="1"/>
      <c r="U12" s="1">
        <f t="shared" si="6"/>
        <v>20</v>
      </c>
      <c r="V12" s="1">
        <f t="shared" si="7"/>
        <v>20</v>
      </c>
      <c r="W12" s="1">
        <v>3</v>
      </c>
      <c r="X12" s="1">
        <v>1.8</v>
      </c>
      <c r="Y12" s="1">
        <v>2</v>
      </c>
      <c r="Z12" s="1">
        <v>3</v>
      </c>
      <c r="AA12" s="1">
        <v>3.8</v>
      </c>
      <c r="AB12" s="1">
        <v>3.2</v>
      </c>
      <c r="AC12" s="1">
        <v>-0.2</v>
      </c>
      <c r="AD12" s="1">
        <v>-0.2</v>
      </c>
      <c r="AE12" s="1">
        <v>2.6</v>
      </c>
      <c r="AF12" s="1">
        <v>3</v>
      </c>
      <c r="AG12" s="17" t="s">
        <v>47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42</v>
      </c>
      <c r="C13" s="1">
        <v>27</v>
      </c>
      <c r="D13" s="1"/>
      <c r="E13" s="1">
        <v>22</v>
      </c>
      <c r="F13" s="1">
        <v>5</v>
      </c>
      <c r="G13" s="7">
        <v>0.17</v>
      </c>
      <c r="H13" s="1">
        <v>180</v>
      </c>
      <c r="I13" s="1" t="s">
        <v>38</v>
      </c>
      <c r="J13" s="1">
        <v>22</v>
      </c>
      <c r="K13" s="1">
        <f t="shared" si="2"/>
        <v>0</v>
      </c>
      <c r="L13" s="1">
        <f t="shared" si="3"/>
        <v>22</v>
      </c>
      <c r="M13" s="1"/>
      <c r="N13" s="1">
        <v>11</v>
      </c>
      <c r="O13" s="1">
        <v>42.599999999999987</v>
      </c>
      <c r="P13" s="1">
        <f t="shared" si="4"/>
        <v>4.4000000000000004</v>
      </c>
      <c r="Q13" s="5"/>
      <c r="R13" s="5">
        <f t="shared" si="9"/>
        <v>0</v>
      </c>
      <c r="S13" s="5"/>
      <c r="T13" s="1"/>
      <c r="U13" s="1">
        <f t="shared" si="6"/>
        <v>13.318181818181815</v>
      </c>
      <c r="V13" s="1">
        <f t="shared" si="7"/>
        <v>13.318181818181815</v>
      </c>
      <c r="W13" s="1">
        <v>5.8</v>
      </c>
      <c r="X13" s="1">
        <v>3.8</v>
      </c>
      <c r="Y13" s="1">
        <v>2.4</v>
      </c>
      <c r="Z13" s="1">
        <v>3.4</v>
      </c>
      <c r="AA13" s="1">
        <v>2.8</v>
      </c>
      <c r="AB13" s="1">
        <v>1.4</v>
      </c>
      <c r="AC13" s="1">
        <v>5.2</v>
      </c>
      <c r="AD13" s="1">
        <v>6</v>
      </c>
      <c r="AE13" s="1">
        <v>5</v>
      </c>
      <c r="AF13" s="1">
        <v>4.8</v>
      </c>
      <c r="AG13" s="1"/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49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>
        <f t="shared" si="3"/>
        <v>0</v>
      </c>
      <c r="M14" s="10"/>
      <c r="N14" s="10">
        <v>0</v>
      </c>
      <c r="O14" s="10"/>
      <c r="P14" s="10">
        <f t="shared" si="4"/>
        <v>0</v>
      </c>
      <c r="Q14" s="12"/>
      <c r="R14" s="5">
        <f t="shared" si="9"/>
        <v>0</v>
      </c>
      <c r="S14" s="12"/>
      <c r="T14" s="10"/>
      <c r="U14" s="1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43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163</v>
      </c>
      <c r="D15" s="1"/>
      <c r="E15" s="1">
        <v>97</v>
      </c>
      <c r="F15" s="1">
        <v>42</v>
      </c>
      <c r="G15" s="7">
        <v>0.35</v>
      </c>
      <c r="H15" s="1">
        <v>50</v>
      </c>
      <c r="I15" s="1" t="s">
        <v>38</v>
      </c>
      <c r="J15" s="1">
        <v>137</v>
      </c>
      <c r="K15" s="1">
        <f t="shared" si="2"/>
        <v>-40</v>
      </c>
      <c r="L15" s="1">
        <f t="shared" si="3"/>
        <v>97</v>
      </c>
      <c r="M15" s="1"/>
      <c r="N15" s="1">
        <v>0</v>
      </c>
      <c r="O15" s="1"/>
      <c r="P15" s="1">
        <f t="shared" si="4"/>
        <v>19.399999999999999</v>
      </c>
      <c r="Q15" s="5">
        <f>9*P15-O15-N15-F15</f>
        <v>132.6</v>
      </c>
      <c r="R15" s="5">
        <f t="shared" si="9"/>
        <v>132.6</v>
      </c>
      <c r="S15" s="5"/>
      <c r="T15" s="1"/>
      <c r="U15" s="1">
        <f t="shared" si="6"/>
        <v>9</v>
      </c>
      <c r="V15" s="1">
        <f t="shared" si="7"/>
        <v>2.1649484536082477</v>
      </c>
      <c r="W15" s="1">
        <v>11.4</v>
      </c>
      <c r="X15" s="1">
        <v>8.4</v>
      </c>
      <c r="Y15" s="1">
        <v>6.4</v>
      </c>
      <c r="Z15" s="1">
        <v>13</v>
      </c>
      <c r="AA15" s="1">
        <v>23</v>
      </c>
      <c r="AB15" s="1">
        <v>18.8</v>
      </c>
      <c r="AC15" s="1">
        <v>3.8</v>
      </c>
      <c r="AD15" s="1">
        <v>2.2000000000000002</v>
      </c>
      <c r="AE15" s="1">
        <v>2</v>
      </c>
      <c r="AF15" s="1">
        <v>2.2000000000000002</v>
      </c>
      <c r="AG15" s="1"/>
      <c r="AH15" s="1">
        <f t="shared" si="8"/>
        <v>46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214.79599999999999</v>
      </c>
      <c r="D16" s="1">
        <v>38.582000000000001</v>
      </c>
      <c r="E16" s="1">
        <v>211.75</v>
      </c>
      <c r="F16" s="1">
        <v>3.86</v>
      </c>
      <c r="G16" s="7">
        <v>1</v>
      </c>
      <c r="H16" s="1">
        <v>55</v>
      </c>
      <c r="I16" s="1" t="s">
        <v>38</v>
      </c>
      <c r="J16" s="1">
        <v>351.04</v>
      </c>
      <c r="K16" s="1">
        <f t="shared" si="2"/>
        <v>-139.29000000000002</v>
      </c>
      <c r="L16" s="1">
        <f t="shared" si="3"/>
        <v>211.75</v>
      </c>
      <c r="M16" s="1"/>
      <c r="N16" s="1">
        <v>250</v>
      </c>
      <c r="O16" s="1"/>
      <c r="P16" s="1">
        <f t="shared" si="4"/>
        <v>42.35</v>
      </c>
      <c r="Q16" s="5">
        <f t="shared" ref="Q16:Q18" si="10">10*P16-O16-N16-F16</f>
        <v>169.64</v>
      </c>
      <c r="R16" s="5">
        <f>Q16+P16*2</f>
        <v>254.33999999999997</v>
      </c>
      <c r="S16" s="5"/>
      <c r="T16" s="1"/>
      <c r="U16" s="1">
        <f t="shared" si="6"/>
        <v>12</v>
      </c>
      <c r="V16" s="1">
        <f t="shared" si="7"/>
        <v>5.9943329397874852</v>
      </c>
      <c r="W16" s="1">
        <v>31.177800000000001</v>
      </c>
      <c r="X16" s="1">
        <v>34.201000000000001</v>
      </c>
      <c r="Y16" s="1">
        <v>31.10039999999999</v>
      </c>
      <c r="Z16" s="1">
        <v>30.2056</v>
      </c>
      <c r="AA16" s="1">
        <v>38.201599999999999</v>
      </c>
      <c r="AB16" s="1">
        <v>38.951799999999992</v>
      </c>
      <c r="AC16" s="1">
        <v>34.336799999999997</v>
      </c>
      <c r="AD16" s="1">
        <v>35.680999999999997</v>
      </c>
      <c r="AE16" s="1">
        <v>39.133400000000002</v>
      </c>
      <c r="AF16" s="1">
        <v>27.738800000000001</v>
      </c>
      <c r="AG16" s="1" t="s">
        <v>52</v>
      </c>
      <c r="AH16" s="1">
        <f t="shared" si="8"/>
        <v>254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1523.5070000000001</v>
      </c>
      <c r="D17" s="1"/>
      <c r="E17" s="1">
        <v>918.15800000000002</v>
      </c>
      <c r="F17" s="1">
        <v>384.875</v>
      </c>
      <c r="G17" s="7">
        <v>1</v>
      </c>
      <c r="H17" s="1">
        <v>50</v>
      </c>
      <c r="I17" s="1" t="s">
        <v>38</v>
      </c>
      <c r="J17" s="1">
        <v>4924.7070000000003</v>
      </c>
      <c r="K17" s="1">
        <f t="shared" si="2"/>
        <v>-4006.5490000000004</v>
      </c>
      <c r="L17" s="1">
        <f t="shared" si="3"/>
        <v>918.15800000000002</v>
      </c>
      <c r="M17" s="1"/>
      <c r="N17" s="1">
        <v>720.49620000000004</v>
      </c>
      <c r="O17" s="1">
        <v>853.45180000000005</v>
      </c>
      <c r="P17" s="1">
        <f t="shared" si="4"/>
        <v>183.63159999999999</v>
      </c>
      <c r="Q17" s="5"/>
      <c r="R17" s="5">
        <v>500</v>
      </c>
      <c r="S17" s="20">
        <v>500</v>
      </c>
      <c r="T17" s="16" t="s">
        <v>140</v>
      </c>
      <c r="U17" s="1">
        <f t="shared" si="6"/>
        <v>13.389977541991685</v>
      </c>
      <c r="V17" s="1">
        <f t="shared" si="7"/>
        <v>10.667134632601362</v>
      </c>
      <c r="W17" s="1">
        <v>201.125</v>
      </c>
      <c r="X17" s="1">
        <v>183.9572</v>
      </c>
      <c r="Y17" s="1">
        <v>140.80719999999999</v>
      </c>
      <c r="Z17" s="1">
        <v>168.38319999999999</v>
      </c>
      <c r="AA17" s="1">
        <v>218.12880000000001</v>
      </c>
      <c r="AB17" s="1">
        <v>196.82599999999999</v>
      </c>
      <c r="AC17" s="1">
        <v>182.827</v>
      </c>
      <c r="AD17" s="1">
        <v>179.65960000000001</v>
      </c>
      <c r="AE17" s="1">
        <v>195.1148</v>
      </c>
      <c r="AF17" s="1">
        <v>186.6104</v>
      </c>
      <c r="AG17" s="1" t="s">
        <v>52</v>
      </c>
      <c r="AH17" s="1">
        <f t="shared" si="8"/>
        <v>500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215.298</v>
      </c>
      <c r="D18" s="1">
        <v>94.88</v>
      </c>
      <c r="E18" s="1">
        <v>123.69199999999999</v>
      </c>
      <c r="F18" s="1">
        <v>145.88999999999999</v>
      </c>
      <c r="G18" s="7">
        <v>1</v>
      </c>
      <c r="H18" s="1">
        <v>60</v>
      </c>
      <c r="I18" s="1" t="s">
        <v>38</v>
      </c>
      <c r="J18" s="1">
        <v>111.32</v>
      </c>
      <c r="K18" s="1">
        <f t="shared" si="2"/>
        <v>12.372</v>
      </c>
      <c r="L18" s="1">
        <f t="shared" si="3"/>
        <v>123.69199999999999</v>
      </c>
      <c r="M18" s="1"/>
      <c r="N18" s="1">
        <v>0</v>
      </c>
      <c r="O18" s="1"/>
      <c r="P18" s="1">
        <f t="shared" si="4"/>
        <v>24.738399999999999</v>
      </c>
      <c r="Q18" s="5">
        <f t="shared" si="10"/>
        <v>101.494</v>
      </c>
      <c r="R18" s="5">
        <f t="shared" si="9"/>
        <v>101.494</v>
      </c>
      <c r="S18" s="5"/>
      <c r="T18" s="1"/>
      <c r="U18" s="1">
        <f t="shared" si="6"/>
        <v>10</v>
      </c>
      <c r="V18" s="1">
        <f t="shared" si="7"/>
        <v>5.8973094460433977</v>
      </c>
      <c r="W18" s="1">
        <v>18.842199999999998</v>
      </c>
      <c r="X18" s="1">
        <v>21.614999999999998</v>
      </c>
      <c r="Y18" s="1">
        <v>30.164400000000001</v>
      </c>
      <c r="Z18" s="1">
        <v>25.436</v>
      </c>
      <c r="AA18" s="1">
        <v>29.538399999999999</v>
      </c>
      <c r="AB18" s="1">
        <v>30.1004</v>
      </c>
      <c r="AC18" s="1">
        <v>27.754000000000001</v>
      </c>
      <c r="AD18" s="1">
        <v>27.9</v>
      </c>
      <c r="AE18" s="1">
        <v>20.976600000000001</v>
      </c>
      <c r="AF18" s="1">
        <v>17.860800000000001</v>
      </c>
      <c r="AG18" s="1"/>
      <c r="AH18" s="1">
        <f t="shared" si="8"/>
        <v>101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37</v>
      </c>
      <c r="C19" s="1">
        <v>623.30999999999995</v>
      </c>
      <c r="D19" s="1"/>
      <c r="E19" s="1">
        <v>292.38200000000001</v>
      </c>
      <c r="F19" s="1">
        <v>268.005</v>
      </c>
      <c r="G19" s="7">
        <v>1</v>
      </c>
      <c r="H19" s="1">
        <v>60</v>
      </c>
      <c r="I19" s="1" t="s">
        <v>38</v>
      </c>
      <c r="J19" s="1">
        <v>294.5</v>
      </c>
      <c r="K19" s="1">
        <f t="shared" si="2"/>
        <v>-2.117999999999995</v>
      </c>
      <c r="L19" s="1">
        <f t="shared" si="3"/>
        <v>292.38200000000001</v>
      </c>
      <c r="M19" s="1"/>
      <c r="N19" s="1">
        <v>116.40300000000001</v>
      </c>
      <c r="O19" s="1">
        <v>467.3272</v>
      </c>
      <c r="P19" s="1">
        <f t="shared" si="4"/>
        <v>58.476399999999998</v>
      </c>
      <c r="Q19" s="5"/>
      <c r="R19" s="5">
        <f t="shared" si="9"/>
        <v>0</v>
      </c>
      <c r="S19" s="5"/>
      <c r="T19" s="1"/>
      <c r="U19" s="1">
        <f t="shared" si="6"/>
        <v>14.565452045611565</v>
      </c>
      <c r="V19" s="1">
        <f t="shared" si="7"/>
        <v>14.565452045611565</v>
      </c>
      <c r="W19" s="1">
        <v>82.627600000000001</v>
      </c>
      <c r="X19" s="1">
        <v>67.679000000000002</v>
      </c>
      <c r="Y19" s="1">
        <v>48.851199999999999</v>
      </c>
      <c r="Z19" s="1">
        <v>59.599800000000002</v>
      </c>
      <c r="AA19" s="1">
        <v>86.074600000000004</v>
      </c>
      <c r="AB19" s="1">
        <v>81.6768</v>
      </c>
      <c r="AC19" s="1">
        <v>51.743600000000001</v>
      </c>
      <c r="AD19" s="1">
        <v>47.175199999999997</v>
      </c>
      <c r="AE19" s="1">
        <v>68.147199999999998</v>
      </c>
      <c r="AF19" s="1">
        <v>84.056600000000003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>
        <f t="shared" si="3"/>
        <v>0</v>
      </c>
      <c r="M20" s="10"/>
      <c r="N20" s="10">
        <v>0</v>
      </c>
      <c r="O20" s="10"/>
      <c r="P20" s="10">
        <f t="shared" si="4"/>
        <v>0</v>
      </c>
      <c r="Q20" s="12"/>
      <c r="R20" s="5">
        <f t="shared" si="9"/>
        <v>0</v>
      </c>
      <c r="S20" s="12"/>
      <c r="T20" s="10"/>
      <c r="U20" s="1" t="e">
        <f t="shared" si="6"/>
        <v>#DIV/0!</v>
      </c>
      <c r="V20" s="10" t="e">
        <f t="shared" si="7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43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37</v>
      </c>
      <c r="C21" s="1">
        <v>543.89200000000005</v>
      </c>
      <c r="D21" s="1"/>
      <c r="E21" s="1">
        <v>314.84300000000002</v>
      </c>
      <c r="F21" s="1">
        <v>165.518</v>
      </c>
      <c r="G21" s="7">
        <v>1</v>
      </c>
      <c r="H21" s="1">
        <v>60</v>
      </c>
      <c r="I21" s="1" t="s">
        <v>38</v>
      </c>
      <c r="J21" s="1">
        <v>650.05999999999995</v>
      </c>
      <c r="K21" s="1">
        <f t="shared" si="2"/>
        <v>-335.21699999999993</v>
      </c>
      <c r="L21" s="1">
        <f t="shared" si="3"/>
        <v>309.53300000000002</v>
      </c>
      <c r="M21" s="1">
        <v>5.31</v>
      </c>
      <c r="N21" s="1">
        <v>176.208</v>
      </c>
      <c r="O21" s="1">
        <v>212.0972000000001</v>
      </c>
      <c r="P21" s="1">
        <f t="shared" si="4"/>
        <v>61.906600000000005</v>
      </c>
      <c r="Q21" s="5">
        <f t="shared" ref="Q21:Q26" si="11">10*P21-O21-N21-F21</f>
        <v>65.242799999999932</v>
      </c>
      <c r="R21" s="5">
        <f>Q21+P21*2</f>
        <v>189.05599999999993</v>
      </c>
      <c r="S21" s="5"/>
      <c r="T21" s="1"/>
      <c r="U21" s="1">
        <f t="shared" si="6"/>
        <v>11.999999999999998</v>
      </c>
      <c r="V21" s="1">
        <f t="shared" si="7"/>
        <v>8.9461091386055767</v>
      </c>
      <c r="W21" s="1">
        <v>63.021400000000007</v>
      </c>
      <c r="X21" s="1">
        <v>65.772400000000005</v>
      </c>
      <c r="Y21" s="1">
        <v>61.233199999999989</v>
      </c>
      <c r="Z21" s="1">
        <v>72.930399999999992</v>
      </c>
      <c r="AA21" s="1">
        <v>85.237600000000015</v>
      </c>
      <c r="AB21" s="1">
        <v>78.404800000000023</v>
      </c>
      <c r="AC21" s="1">
        <v>68.412600000000012</v>
      </c>
      <c r="AD21" s="1">
        <v>70.779399999999995</v>
      </c>
      <c r="AE21" s="1">
        <v>74.897000000000006</v>
      </c>
      <c r="AF21" s="1">
        <v>78.168199999999999</v>
      </c>
      <c r="AG21" s="1" t="s">
        <v>58</v>
      </c>
      <c r="AH21" s="1">
        <f t="shared" si="8"/>
        <v>189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37</v>
      </c>
      <c r="C22" s="1">
        <v>243.89400000000001</v>
      </c>
      <c r="D22" s="1"/>
      <c r="E22" s="1">
        <v>176.90799999999999</v>
      </c>
      <c r="F22" s="1">
        <v>32.878</v>
      </c>
      <c r="G22" s="7">
        <v>1</v>
      </c>
      <c r="H22" s="1">
        <v>60</v>
      </c>
      <c r="I22" s="1" t="s">
        <v>38</v>
      </c>
      <c r="J22" s="1">
        <v>319.42</v>
      </c>
      <c r="K22" s="1">
        <f t="shared" si="2"/>
        <v>-142.51200000000003</v>
      </c>
      <c r="L22" s="1">
        <f t="shared" si="3"/>
        <v>174.274</v>
      </c>
      <c r="M22" s="1">
        <v>2.6339999999999999</v>
      </c>
      <c r="N22" s="1">
        <v>0</v>
      </c>
      <c r="O22" s="1">
        <v>63.903800000000018</v>
      </c>
      <c r="P22" s="1">
        <f t="shared" si="4"/>
        <v>34.854799999999997</v>
      </c>
      <c r="Q22" s="5">
        <f t="shared" si="11"/>
        <v>251.76619999999997</v>
      </c>
      <c r="R22" s="5">
        <f>Q22+P22</f>
        <v>286.62099999999998</v>
      </c>
      <c r="S22" s="5"/>
      <c r="T22" s="1"/>
      <c r="U22" s="1">
        <f t="shared" si="6"/>
        <v>11.000000000000002</v>
      </c>
      <c r="V22" s="1">
        <f t="shared" si="7"/>
        <v>2.7767136807555923</v>
      </c>
      <c r="W22" s="1">
        <v>27.872199999999999</v>
      </c>
      <c r="X22" s="1">
        <v>22.607399999999998</v>
      </c>
      <c r="Y22" s="1">
        <v>11.94939999999999</v>
      </c>
      <c r="Z22" s="1">
        <v>17.575399999999998</v>
      </c>
      <c r="AA22" s="1">
        <v>33.834200000000003</v>
      </c>
      <c r="AB22" s="1">
        <v>34.702199999999998</v>
      </c>
      <c r="AC22" s="1">
        <v>23.988399999999999</v>
      </c>
      <c r="AD22" s="1">
        <v>22.925999999999998</v>
      </c>
      <c r="AE22" s="1">
        <v>17.164400000000001</v>
      </c>
      <c r="AF22" s="1">
        <v>18.038799999999998</v>
      </c>
      <c r="AG22" s="1" t="s">
        <v>60</v>
      </c>
      <c r="AH22" s="1">
        <f t="shared" si="8"/>
        <v>287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37</v>
      </c>
      <c r="C23" s="1">
        <v>87.156999999999996</v>
      </c>
      <c r="D23" s="1">
        <v>86.18</v>
      </c>
      <c r="E23" s="1">
        <v>106.288</v>
      </c>
      <c r="F23" s="1">
        <v>41.634999999999998</v>
      </c>
      <c r="G23" s="7">
        <v>1</v>
      </c>
      <c r="H23" s="1">
        <v>60</v>
      </c>
      <c r="I23" s="1" t="s">
        <v>38</v>
      </c>
      <c r="J23" s="1">
        <v>199.68299999999999</v>
      </c>
      <c r="K23" s="1">
        <f t="shared" si="2"/>
        <v>-93.394999999999996</v>
      </c>
      <c r="L23" s="1">
        <f t="shared" si="3"/>
        <v>103.66</v>
      </c>
      <c r="M23" s="1">
        <v>2.6280000000000001</v>
      </c>
      <c r="N23" s="1">
        <v>81.760799999999904</v>
      </c>
      <c r="O23" s="1">
        <v>29.507800000000099</v>
      </c>
      <c r="P23" s="1">
        <f t="shared" si="4"/>
        <v>20.731999999999999</v>
      </c>
      <c r="Q23" s="5">
        <f t="shared" si="11"/>
        <v>54.416400000000003</v>
      </c>
      <c r="R23" s="5">
        <f t="shared" ref="R23:R26" si="12">Q23+P23</f>
        <v>75.148400000000009</v>
      </c>
      <c r="S23" s="5"/>
      <c r="T23" s="1"/>
      <c r="U23" s="1">
        <f t="shared" si="6"/>
        <v>11</v>
      </c>
      <c r="V23" s="1">
        <f t="shared" si="7"/>
        <v>7.3752459965271076</v>
      </c>
      <c r="W23" s="1">
        <v>26.4634</v>
      </c>
      <c r="X23" s="1">
        <v>28.069800000000001</v>
      </c>
      <c r="Y23" s="1">
        <v>23.127400000000002</v>
      </c>
      <c r="Z23" s="1">
        <v>18.186800000000002</v>
      </c>
      <c r="AA23" s="1">
        <v>19.6416</v>
      </c>
      <c r="AB23" s="1">
        <v>25.126999999999999</v>
      </c>
      <c r="AC23" s="1">
        <v>20.5886</v>
      </c>
      <c r="AD23" s="1">
        <v>17.241800000000001</v>
      </c>
      <c r="AE23" s="1">
        <v>12.7348</v>
      </c>
      <c r="AF23" s="1">
        <v>10.0702</v>
      </c>
      <c r="AG23" s="1" t="s">
        <v>60</v>
      </c>
      <c r="AH23" s="1">
        <f t="shared" si="8"/>
        <v>75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37</v>
      </c>
      <c r="C24" s="1">
        <v>78.498000000000005</v>
      </c>
      <c r="D24" s="1">
        <v>52.872999999999998</v>
      </c>
      <c r="E24" s="1">
        <v>98.495999999999995</v>
      </c>
      <c r="F24" s="1"/>
      <c r="G24" s="7">
        <v>1</v>
      </c>
      <c r="H24" s="1">
        <v>60</v>
      </c>
      <c r="I24" s="1" t="s">
        <v>38</v>
      </c>
      <c r="J24" s="1">
        <v>257.483</v>
      </c>
      <c r="K24" s="1">
        <f t="shared" si="2"/>
        <v>-158.98700000000002</v>
      </c>
      <c r="L24" s="1">
        <f t="shared" si="3"/>
        <v>98.495999999999995</v>
      </c>
      <c r="M24" s="1"/>
      <c r="N24" s="1">
        <v>31.01779999999999</v>
      </c>
      <c r="O24" s="1">
        <v>119.6412</v>
      </c>
      <c r="P24" s="1">
        <f t="shared" si="4"/>
        <v>19.699199999999998</v>
      </c>
      <c r="Q24" s="5">
        <f t="shared" si="11"/>
        <v>46.33299999999997</v>
      </c>
      <c r="R24" s="5">
        <f t="shared" si="12"/>
        <v>66.03219999999996</v>
      </c>
      <c r="S24" s="5"/>
      <c r="T24" s="1"/>
      <c r="U24" s="1">
        <f t="shared" si="6"/>
        <v>10.999999999999998</v>
      </c>
      <c r="V24" s="1">
        <f t="shared" si="7"/>
        <v>7.6479755523066935</v>
      </c>
      <c r="W24" s="1">
        <v>17.311</v>
      </c>
      <c r="X24" s="1">
        <v>11.8728</v>
      </c>
      <c r="Y24" s="1">
        <v>9.8065999999999978</v>
      </c>
      <c r="Z24" s="1">
        <v>14.370799999999999</v>
      </c>
      <c r="AA24" s="1">
        <v>32.507599999999996</v>
      </c>
      <c r="AB24" s="1">
        <v>34.099600000000002</v>
      </c>
      <c r="AC24" s="1">
        <v>23.8874</v>
      </c>
      <c r="AD24" s="1">
        <v>24.7</v>
      </c>
      <c r="AE24" s="1">
        <v>31.216000000000001</v>
      </c>
      <c r="AF24" s="1">
        <v>30.761800000000001</v>
      </c>
      <c r="AG24" s="1" t="s">
        <v>52</v>
      </c>
      <c r="AH24" s="1">
        <f t="shared" si="8"/>
        <v>66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37</v>
      </c>
      <c r="C25" s="1">
        <v>147.71799999999999</v>
      </c>
      <c r="D25" s="1"/>
      <c r="E25" s="1">
        <v>56.841000000000001</v>
      </c>
      <c r="F25" s="1">
        <v>68.566000000000003</v>
      </c>
      <c r="G25" s="7">
        <v>1</v>
      </c>
      <c r="H25" s="1">
        <v>30</v>
      </c>
      <c r="I25" s="1" t="s">
        <v>38</v>
      </c>
      <c r="J25" s="1">
        <v>110.14</v>
      </c>
      <c r="K25" s="1">
        <f t="shared" si="2"/>
        <v>-53.298999999999999</v>
      </c>
      <c r="L25" s="1">
        <f t="shared" si="3"/>
        <v>56.841000000000001</v>
      </c>
      <c r="M25" s="1"/>
      <c r="N25" s="1">
        <v>0</v>
      </c>
      <c r="O25" s="1">
        <v>45.670399999999972</v>
      </c>
      <c r="P25" s="1">
        <f t="shared" si="4"/>
        <v>11.3682</v>
      </c>
      <c r="Q25" s="5"/>
      <c r="R25" s="5">
        <f t="shared" si="9"/>
        <v>0</v>
      </c>
      <c r="S25" s="5"/>
      <c r="T25" s="1"/>
      <c r="U25" s="1">
        <f t="shared" si="6"/>
        <v>10.048767614925843</v>
      </c>
      <c r="V25" s="1">
        <f t="shared" si="7"/>
        <v>10.048767614925843</v>
      </c>
      <c r="W25" s="1">
        <v>14.144399999999999</v>
      </c>
      <c r="X25" s="1">
        <v>12.3612</v>
      </c>
      <c r="Y25" s="1">
        <v>12.8482</v>
      </c>
      <c r="Z25" s="1">
        <v>16.773199999999999</v>
      </c>
      <c r="AA25" s="1">
        <v>17.7134</v>
      </c>
      <c r="AB25" s="1">
        <v>14.5662</v>
      </c>
      <c r="AC25" s="1">
        <v>13.803599999999999</v>
      </c>
      <c r="AD25" s="1">
        <v>10.8622</v>
      </c>
      <c r="AE25" s="1">
        <v>10.9688</v>
      </c>
      <c r="AF25" s="1">
        <v>16.476199999999999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37</v>
      </c>
      <c r="C26" s="1">
        <v>235.93799999999999</v>
      </c>
      <c r="D26" s="1"/>
      <c r="E26" s="1">
        <v>184.654</v>
      </c>
      <c r="F26" s="1">
        <v>6.3849999999999998</v>
      </c>
      <c r="G26" s="7">
        <v>1</v>
      </c>
      <c r="H26" s="1">
        <v>30</v>
      </c>
      <c r="I26" s="1" t="s">
        <v>38</v>
      </c>
      <c r="J26" s="1">
        <v>441.25200000000001</v>
      </c>
      <c r="K26" s="1">
        <f t="shared" si="2"/>
        <v>-256.59800000000001</v>
      </c>
      <c r="L26" s="1">
        <f t="shared" si="3"/>
        <v>184.654</v>
      </c>
      <c r="M26" s="1"/>
      <c r="N26" s="1">
        <v>121.432</v>
      </c>
      <c r="O26" s="1">
        <v>116.8577999999999</v>
      </c>
      <c r="P26" s="1">
        <f t="shared" si="4"/>
        <v>36.930799999999998</v>
      </c>
      <c r="Q26" s="5">
        <f t="shared" si="11"/>
        <v>124.63320000000009</v>
      </c>
      <c r="R26" s="5">
        <f t="shared" si="12"/>
        <v>161.56400000000008</v>
      </c>
      <c r="S26" s="5"/>
      <c r="T26" s="1"/>
      <c r="U26" s="1">
        <f t="shared" si="6"/>
        <v>11</v>
      </c>
      <c r="V26" s="1">
        <f t="shared" si="7"/>
        <v>6.6252233907740941</v>
      </c>
      <c r="W26" s="1">
        <v>37.132800000000003</v>
      </c>
      <c r="X26" s="1">
        <v>31.882999999999999</v>
      </c>
      <c r="Y26" s="1">
        <v>27.14879999999998</v>
      </c>
      <c r="Z26" s="1">
        <v>32.911999999999999</v>
      </c>
      <c r="AA26" s="1">
        <v>36.902200000000008</v>
      </c>
      <c r="AB26" s="1">
        <v>35.239799999999988</v>
      </c>
      <c r="AC26" s="1">
        <v>30.604399999999998</v>
      </c>
      <c r="AD26" s="1">
        <v>28.646799999999999</v>
      </c>
      <c r="AE26" s="1">
        <v>29.3246</v>
      </c>
      <c r="AF26" s="1">
        <v>27.265799999999999</v>
      </c>
      <c r="AG26" s="1"/>
      <c r="AH26" s="1">
        <f t="shared" si="8"/>
        <v>162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37</v>
      </c>
      <c r="C27" s="1">
        <v>307.923</v>
      </c>
      <c r="D27" s="1"/>
      <c r="E27" s="1">
        <v>94.063000000000002</v>
      </c>
      <c r="F27" s="1">
        <v>155.923</v>
      </c>
      <c r="G27" s="7">
        <v>1</v>
      </c>
      <c r="H27" s="1">
        <v>30</v>
      </c>
      <c r="I27" s="1" t="s">
        <v>38</v>
      </c>
      <c r="J27" s="1">
        <v>200.36699999999999</v>
      </c>
      <c r="K27" s="1">
        <f t="shared" si="2"/>
        <v>-106.30399999999999</v>
      </c>
      <c r="L27" s="1">
        <f t="shared" si="3"/>
        <v>90.082999999999998</v>
      </c>
      <c r="M27" s="1">
        <v>3.98</v>
      </c>
      <c r="N27" s="1">
        <v>0</v>
      </c>
      <c r="O27" s="1">
        <v>99.866400000000027</v>
      </c>
      <c r="P27" s="1">
        <f t="shared" si="4"/>
        <v>18.0166</v>
      </c>
      <c r="Q27" s="5"/>
      <c r="R27" s="5">
        <f t="shared" si="9"/>
        <v>0</v>
      </c>
      <c r="S27" s="5"/>
      <c r="T27" s="1"/>
      <c r="U27" s="1">
        <f t="shared" si="6"/>
        <v>14.197429037665266</v>
      </c>
      <c r="V27" s="1">
        <f t="shared" si="7"/>
        <v>14.197429037665266</v>
      </c>
      <c r="W27" s="1">
        <v>29.545400000000001</v>
      </c>
      <c r="X27" s="1">
        <v>23.1264</v>
      </c>
      <c r="Y27" s="1">
        <v>10.145200000000001</v>
      </c>
      <c r="Z27" s="1">
        <v>18.1934</v>
      </c>
      <c r="AA27" s="1">
        <v>37.4542</v>
      </c>
      <c r="AB27" s="1">
        <v>34.395000000000003</v>
      </c>
      <c r="AC27" s="1">
        <v>23.501999999999999</v>
      </c>
      <c r="AD27" s="1">
        <v>19.0398</v>
      </c>
      <c r="AE27" s="1">
        <v>23.2608</v>
      </c>
      <c r="AF27" s="1">
        <v>32.397399999999998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66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>
        <f t="shared" si="3"/>
        <v>0</v>
      </c>
      <c r="M28" s="10"/>
      <c r="N28" s="10">
        <v>0</v>
      </c>
      <c r="O28" s="10"/>
      <c r="P28" s="10">
        <f t="shared" si="4"/>
        <v>0</v>
      </c>
      <c r="Q28" s="12"/>
      <c r="R28" s="5">
        <f t="shared" si="9"/>
        <v>0</v>
      </c>
      <c r="S28" s="12"/>
      <c r="T28" s="10"/>
      <c r="U28" s="1" t="e">
        <f t="shared" si="6"/>
        <v>#DIV/0!</v>
      </c>
      <c r="V28" s="10" t="e">
        <f t="shared" si="7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43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269.93599999999998</v>
      </c>
      <c r="D29" s="1"/>
      <c r="E29" s="1">
        <v>159.298</v>
      </c>
      <c r="F29" s="1">
        <v>70.929000000000002</v>
      </c>
      <c r="G29" s="7">
        <v>1</v>
      </c>
      <c r="H29" s="1">
        <v>40</v>
      </c>
      <c r="I29" s="1" t="s">
        <v>38</v>
      </c>
      <c r="J29" s="1">
        <v>224.32599999999999</v>
      </c>
      <c r="K29" s="1">
        <f t="shared" si="2"/>
        <v>-65.027999999999992</v>
      </c>
      <c r="L29" s="1">
        <f t="shared" si="3"/>
        <v>159.298</v>
      </c>
      <c r="M29" s="1"/>
      <c r="N29" s="1">
        <v>0</v>
      </c>
      <c r="O29" s="1"/>
      <c r="P29" s="1">
        <f t="shared" si="4"/>
        <v>31.8596</v>
      </c>
      <c r="Q29" s="5">
        <f>9*P29-O29-N29-F29</f>
        <v>215.8074</v>
      </c>
      <c r="R29" s="5">
        <f t="shared" ref="R29" si="13">Q29+P29</f>
        <v>247.667</v>
      </c>
      <c r="S29" s="5"/>
      <c r="T29" s="1"/>
      <c r="U29" s="1">
        <f t="shared" si="6"/>
        <v>10</v>
      </c>
      <c r="V29" s="1">
        <f t="shared" si="7"/>
        <v>2.2262991374656305</v>
      </c>
      <c r="W29" s="1">
        <v>16.929200000000002</v>
      </c>
      <c r="X29" s="1">
        <v>15.1008</v>
      </c>
      <c r="Y29" s="1">
        <v>25.8062</v>
      </c>
      <c r="Z29" s="1">
        <v>29.0654</v>
      </c>
      <c r="AA29" s="1">
        <v>25.315200000000001</v>
      </c>
      <c r="AB29" s="1">
        <v>23.240400000000001</v>
      </c>
      <c r="AC29" s="1">
        <v>22.373799999999999</v>
      </c>
      <c r="AD29" s="1">
        <v>24.413</v>
      </c>
      <c r="AE29" s="1">
        <v>23.984400000000001</v>
      </c>
      <c r="AF29" s="1">
        <v>20.767199999999999</v>
      </c>
      <c r="AG29" s="1"/>
      <c r="AH29" s="1">
        <f t="shared" si="8"/>
        <v>248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37</v>
      </c>
      <c r="C30" s="1">
        <v>89.024000000000001</v>
      </c>
      <c r="D30" s="1"/>
      <c r="E30" s="1">
        <v>32.671999999999997</v>
      </c>
      <c r="F30" s="1">
        <v>25.888000000000002</v>
      </c>
      <c r="G30" s="7">
        <v>1</v>
      </c>
      <c r="H30" s="1">
        <v>30</v>
      </c>
      <c r="I30" s="1" t="s">
        <v>38</v>
      </c>
      <c r="J30" s="1">
        <v>47.478000000000002</v>
      </c>
      <c r="K30" s="1">
        <f t="shared" si="2"/>
        <v>-14.806000000000004</v>
      </c>
      <c r="L30" s="1">
        <f t="shared" si="3"/>
        <v>32.671999999999997</v>
      </c>
      <c r="M30" s="1"/>
      <c r="N30" s="1">
        <v>54.226000000000013</v>
      </c>
      <c r="O30" s="1">
        <v>29.116199999999981</v>
      </c>
      <c r="P30" s="1">
        <f t="shared" si="4"/>
        <v>6.5343999999999998</v>
      </c>
      <c r="Q30" s="5"/>
      <c r="R30" s="5">
        <f t="shared" si="9"/>
        <v>0</v>
      </c>
      <c r="S30" s="5"/>
      <c r="T30" s="1"/>
      <c r="U30" s="1">
        <f t="shared" si="6"/>
        <v>16.716178991185114</v>
      </c>
      <c r="V30" s="1">
        <f t="shared" si="7"/>
        <v>16.716178991185114</v>
      </c>
      <c r="W30" s="1">
        <v>12.4122</v>
      </c>
      <c r="X30" s="1">
        <v>11.2986</v>
      </c>
      <c r="Y30" s="1">
        <v>9.6617999999999995</v>
      </c>
      <c r="Z30" s="1">
        <v>11.021000000000001</v>
      </c>
      <c r="AA30" s="1">
        <v>11.3248</v>
      </c>
      <c r="AB30" s="1">
        <v>12.2684</v>
      </c>
      <c r="AC30" s="1">
        <v>7.7122000000000002</v>
      </c>
      <c r="AD30" s="1">
        <v>9.8713999999999995</v>
      </c>
      <c r="AE30" s="1">
        <v>8.8734000000000002</v>
      </c>
      <c r="AF30" s="1">
        <v>6.9748000000000001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37</v>
      </c>
      <c r="C31" s="1">
        <v>254.137</v>
      </c>
      <c r="D31" s="1">
        <v>10.683</v>
      </c>
      <c r="E31" s="1">
        <v>88.635999999999996</v>
      </c>
      <c r="F31" s="1">
        <v>148.923</v>
      </c>
      <c r="G31" s="7">
        <v>1</v>
      </c>
      <c r="H31" s="1">
        <v>50</v>
      </c>
      <c r="I31" s="1" t="s">
        <v>38</v>
      </c>
      <c r="J31" s="1">
        <v>90.6</v>
      </c>
      <c r="K31" s="1">
        <f t="shared" si="2"/>
        <v>-1.9639999999999986</v>
      </c>
      <c r="L31" s="1">
        <f t="shared" si="3"/>
        <v>88.635999999999996</v>
      </c>
      <c r="M31" s="1"/>
      <c r="N31" s="1">
        <v>0</v>
      </c>
      <c r="O31" s="1"/>
      <c r="P31" s="1">
        <f t="shared" si="4"/>
        <v>17.7272</v>
      </c>
      <c r="Q31" s="5">
        <f t="shared" ref="Q31:Q35" si="14">10*P31-O31-N31-F31</f>
        <v>28.34899999999999</v>
      </c>
      <c r="R31" s="5">
        <f t="shared" si="9"/>
        <v>28.34899999999999</v>
      </c>
      <c r="S31" s="5"/>
      <c r="T31" s="1"/>
      <c r="U31" s="1">
        <f t="shared" si="6"/>
        <v>10</v>
      </c>
      <c r="V31" s="1">
        <f t="shared" si="7"/>
        <v>8.4008190802834068</v>
      </c>
      <c r="W31" s="1">
        <v>13.839</v>
      </c>
      <c r="X31" s="1">
        <v>13.869400000000001</v>
      </c>
      <c r="Y31" s="1">
        <v>27.103999999999999</v>
      </c>
      <c r="Z31" s="1">
        <v>28.348800000000001</v>
      </c>
      <c r="AA31" s="1">
        <v>18.354399999999998</v>
      </c>
      <c r="AB31" s="1">
        <v>16.4328</v>
      </c>
      <c r="AC31" s="1">
        <v>21.961600000000001</v>
      </c>
      <c r="AD31" s="1">
        <v>22.699200000000001</v>
      </c>
      <c r="AE31" s="1">
        <v>21.705400000000001</v>
      </c>
      <c r="AF31" s="1">
        <v>13.371</v>
      </c>
      <c r="AG31" s="1"/>
      <c r="AH31" s="1">
        <f t="shared" si="8"/>
        <v>28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37</v>
      </c>
      <c r="C32" s="1">
        <v>173.005</v>
      </c>
      <c r="D32" s="1"/>
      <c r="E32" s="1">
        <v>81.864999999999995</v>
      </c>
      <c r="F32" s="1">
        <v>55.317999999999998</v>
      </c>
      <c r="G32" s="7">
        <v>1</v>
      </c>
      <c r="H32" s="1">
        <v>50</v>
      </c>
      <c r="I32" s="1" t="s">
        <v>38</v>
      </c>
      <c r="J32" s="1">
        <v>113.425</v>
      </c>
      <c r="K32" s="1">
        <f t="shared" si="2"/>
        <v>-31.560000000000002</v>
      </c>
      <c r="L32" s="1">
        <f t="shared" si="3"/>
        <v>81.864999999999995</v>
      </c>
      <c r="M32" s="1"/>
      <c r="N32" s="1">
        <v>0</v>
      </c>
      <c r="O32" s="1">
        <v>20.85639999999999</v>
      </c>
      <c r="P32" s="1">
        <f t="shared" si="4"/>
        <v>16.372999999999998</v>
      </c>
      <c r="Q32" s="5">
        <f t="shared" si="14"/>
        <v>87.555599999999984</v>
      </c>
      <c r="R32" s="5">
        <f t="shared" si="9"/>
        <v>87.555599999999984</v>
      </c>
      <c r="S32" s="5"/>
      <c r="T32" s="1"/>
      <c r="U32" s="1">
        <f t="shared" si="6"/>
        <v>10</v>
      </c>
      <c r="V32" s="1">
        <f t="shared" si="7"/>
        <v>4.6524399926708604</v>
      </c>
      <c r="W32" s="1">
        <v>11.8802</v>
      </c>
      <c r="X32" s="1">
        <v>8.0472000000000001</v>
      </c>
      <c r="Y32" s="1">
        <v>13.641</v>
      </c>
      <c r="Z32" s="1">
        <v>16.587800000000001</v>
      </c>
      <c r="AA32" s="1">
        <v>18.8536</v>
      </c>
      <c r="AB32" s="1">
        <v>18.8262</v>
      </c>
      <c r="AC32" s="1">
        <v>15.648</v>
      </c>
      <c r="AD32" s="1">
        <v>17.5428</v>
      </c>
      <c r="AE32" s="1">
        <v>19.094000000000001</v>
      </c>
      <c r="AF32" s="1">
        <v>16.3566</v>
      </c>
      <c r="AG32" s="1"/>
      <c r="AH32" s="1">
        <f t="shared" si="8"/>
        <v>88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42</v>
      </c>
      <c r="C33" s="1">
        <v>748</v>
      </c>
      <c r="D33" s="1"/>
      <c r="E33" s="1">
        <v>438</v>
      </c>
      <c r="F33" s="1">
        <v>225</v>
      </c>
      <c r="G33" s="7">
        <v>0.4</v>
      </c>
      <c r="H33" s="1">
        <v>45</v>
      </c>
      <c r="I33" s="1" t="s">
        <v>38</v>
      </c>
      <c r="J33" s="1">
        <v>800</v>
      </c>
      <c r="K33" s="1">
        <f t="shared" si="2"/>
        <v>-362</v>
      </c>
      <c r="L33" s="1">
        <f t="shared" si="3"/>
        <v>438</v>
      </c>
      <c r="M33" s="1"/>
      <c r="N33" s="1">
        <v>0</v>
      </c>
      <c r="O33" s="1">
        <v>269</v>
      </c>
      <c r="P33" s="1">
        <f t="shared" si="4"/>
        <v>87.6</v>
      </c>
      <c r="Q33" s="5">
        <f t="shared" si="14"/>
        <v>382</v>
      </c>
      <c r="R33" s="5">
        <f>Q33+P33</f>
        <v>469.6</v>
      </c>
      <c r="S33" s="5"/>
      <c r="T33" s="1"/>
      <c r="U33" s="1">
        <f t="shared" si="6"/>
        <v>11.000000000000002</v>
      </c>
      <c r="V33" s="1">
        <f t="shared" si="7"/>
        <v>5.6392694063926943</v>
      </c>
      <c r="W33" s="1">
        <v>73</v>
      </c>
      <c r="X33" s="1">
        <v>64.599999999999994</v>
      </c>
      <c r="Y33" s="1">
        <v>17.8</v>
      </c>
      <c r="Z33" s="1">
        <v>32.6</v>
      </c>
      <c r="AA33" s="1">
        <v>88</v>
      </c>
      <c r="AB33" s="1">
        <v>82.4</v>
      </c>
      <c r="AC33" s="1">
        <v>46.6</v>
      </c>
      <c r="AD33" s="1">
        <v>29</v>
      </c>
      <c r="AE33" s="1">
        <v>-0.4</v>
      </c>
      <c r="AF33" s="1">
        <v>-0.6</v>
      </c>
      <c r="AG33" s="1"/>
      <c r="AH33" s="1">
        <f t="shared" si="8"/>
        <v>188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42</v>
      </c>
      <c r="C34" s="1">
        <v>80</v>
      </c>
      <c r="D34" s="1"/>
      <c r="E34" s="1">
        <v>80</v>
      </c>
      <c r="F34" s="1"/>
      <c r="G34" s="7">
        <v>0.45</v>
      </c>
      <c r="H34" s="1">
        <v>50</v>
      </c>
      <c r="I34" s="1" t="s">
        <v>38</v>
      </c>
      <c r="J34" s="1">
        <v>146</v>
      </c>
      <c r="K34" s="1">
        <f t="shared" si="2"/>
        <v>-66</v>
      </c>
      <c r="L34" s="1">
        <f t="shared" si="3"/>
        <v>80</v>
      </c>
      <c r="M34" s="1"/>
      <c r="N34" s="1">
        <v>0</v>
      </c>
      <c r="O34" s="1">
        <v>101</v>
      </c>
      <c r="P34" s="1">
        <f t="shared" si="4"/>
        <v>16</v>
      </c>
      <c r="Q34" s="5">
        <f t="shared" si="14"/>
        <v>59</v>
      </c>
      <c r="R34" s="5">
        <f t="shared" si="9"/>
        <v>59</v>
      </c>
      <c r="S34" s="5"/>
      <c r="T34" s="1"/>
      <c r="U34" s="1">
        <f t="shared" si="6"/>
        <v>10</v>
      </c>
      <c r="V34" s="1">
        <f t="shared" si="7"/>
        <v>6.3125</v>
      </c>
      <c r="W34" s="1">
        <v>13</v>
      </c>
      <c r="X34" s="1">
        <v>8</v>
      </c>
      <c r="Y34" s="1">
        <v>9.6</v>
      </c>
      <c r="Z34" s="1">
        <v>12</v>
      </c>
      <c r="AA34" s="1">
        <v>2.4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73</v>
      </c>
      <c r="AH34" s="1">
        <f t="shared" si="8"/>
        <v>27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541</v>
      </c>
      <c r="D35" s="1">
        <v>5</v>
      </c>
      <c r="E35" s="1">
        <v>472</v>
      </c>
      <c r="F35" s="1"/>
      <c r="G35" s="7">
        <v>0.4</v>
      </c>
      <c r="H35" s="1">
        <v>45</v>
      </c>
      <c r="I35" s="1" t="s">
        <v>38</v>
      </c>
      <c r="J35" s="1">
        <v>965</v>
      </c>
      <c r="K35" s="1">
        <f t="shared" si="2"/>
        <v>-493</v>
      </c>
      <c r="L35" s="1">
        <f t="shared" si="3"/>
        <v>472</v>
      </c>
      <c r="M35" s="1"/>
      <c r="N35" s="1">
        <v>50</v>
      </c>
      <c r="O35" s="1">
        <v>508.80000000000013</v>
      </c>
      <c r="P35" s="1">
        <f t="shared" si="4"/>
        <v>94.4</v>
      </c>
      <c r="Q35" s="5">
        <f t="shared" si="14"/>
        <v>385.19999999999987</v>
      </c>
      <c r="R35" s="5">
        <f>Q35+P35</f>
        <v>479.59999999999991</v>
      </c>
      <c r="S35" s="5"/>
      <c r="T35" s="1"/>
      <c r="U35" s="1">
        <f t="shared" si="6"/>
        <v>11</v>
      </c>
      <c r="V35" s="1">
        <f t="shared" si="7"/>
        <v>5.9194915254237301</v>
      </c>
      <c r="W35" s="1">
        <v>76.400000000000006</v>
      </c>
      <c r="X35" s="1">
        <v>52.8</v>
      </c>
      <c r="Y35" s="1">
        <v>52.2</v>
      </c>
      <c r="Z35" s="1">
        <v>58.4</v>
      </c>
      <c r="AA35" s="1">
        <v>84.6</v>
      </c>
      <c r="AB35" s="1">
        <v>98.2</v>
      </c>
      <c r="AC35" s="1">
        <v>66</v>
      </c>
      <c r="AD35" s="1">
        <v>59.2</v>
      </c>
      <c r="AE35" s="1">
        <v>66.599999999999994</v>
      </c>
      <c r="AF35" s="1">
        <v>73.924000000000007</v>
      </c>
      <c r="AG35" s="1"/>
      <c r="AH35" s="1">
        <f t="shared" si="8"/>
        <v>192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75</v>
      </c>
      <c r="B36" s="10" t="s">
        <v>37</v>
      </c>
      <c r="C36" s="10"/>
      <c r="D36" s="10"/>
      <c r="E36" s="10"/>
      <c r="F36" s="10"/>
      <c r="G36" s="11">
        <v>0</v>
      </c>
      <c r="H36" s="10">
        <v>45</v>
      </c>
      <c r="I36" s="10" t="s">
        <v>38</v>
      </c>
      <c r="J36" s="10"/>
      <c r="K36" s="10">
        <f t="shared" si="2"/>
        <v>0</v>
      </c>
      <c r="L36" s="10">
        <f t="shared" si="3"/>
        <v>0</v>
      </c>
      <c r="M36" s="10"/>
      <c r="N36" s="10">
        <v>0</v>
      </c>
      <c r="O36" s="10"/>
      <c r="P36" s="10">
        <f t="shared" si="4"/>
        <v>0</v>
      </c>
      <c r="Q36" s="12"/>
      <c r="R36" s="5">
        <f t="shared" si="9"/>
        <v>0</v>
      </c>
      <c r="S36" s="12"/>
      <c r="T36" s="10"/>
      <c r="U36" s="1" t="e">
        <f t="shared" si="6"/>
        <v>#DIV/0!</v>
      </c>
      <c r="V36" s="10" t="e">
        <f t="shared" si="7"/>
        <v>#DIV/0!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43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76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>
        <f t="shared" si="3"/>
        <v>0</v>
      </c>
      <c r="M37" s="10"/>
      <c r="N37" s="10">
        <v>0</v>
      </c>
      <c r="O37" s="10"/>
      <c r="P37" s="10">
        <f t="shared" si="4"/>
        <v>0</v>
      </c>
      <c r="Q37" s="12"/>
      <c r="R37" s="5">
        <f t="shared" si="9"/>
        <v>0</v>
      </c>
      <c r="S37" s="12"/>
      <c r="T37" s="10"/>
      <c r="U37" s="1" t="e">
        <f t="shared" si="6"/>
        <v>#DIV/0!</v>
      </c>
      <c r="V37" s="10" t="e">
        <f t="shared" si="7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 t="s">
        <v>43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42</v>
      </c>
      <c r="C38" s="1">
        <v>24</v>
      </c>
      <c r="D38" s="1"/>
      <c r="E38" s="1">
        <v>4</v>
      </c>
      <c r="F38" s="1"/>
      <c r="G38" s="7">
        <v>0.35</v>
      </c>
      <c r="H38" s="1">
        <v>40</v>
      </c>
      <c r="I38" s="1" t="s">
        <v>38</v>
      </c>
      <c r="J38" s="1">
        <v>58</v>
      </c>
      <c r="K38" s="1">
        <f t="shared" ref="K38:K69" si="15">E38-J38</f>
        <v>-54</v>
      </c>
      <c r="L38" s="1">
        <f t="shared" si="3"/>
        <v>4</v>
      </c>
      <c r="M38" s="1"/>
      <c r="N38" s="1">
        <v>134.6</v>
      </c>
      <c r="O38" s="1">
        <v>67.400000000000006</v>
      </c>
      <c r="P38" s="1">
        <f t="shared" si="4"/>
        <v>0.8</v>
      </c>
      <c r="Q38" s="5"/>
      <c r="R38" s="5">
        <v>100</v>
      </c>
      <c r="S38" s="20">
        <v>100</v>
      </c>
      <c r="T38" s="1"/>
      <c r="U38" s="1">
        <f t="shared" si="6"/>
        <v>377.5</v>
      </c>
      <c r="V38" s="1">
        <f t="shared" si="7"/>
        <v>252.5</v>
      </c>
      <c r="W38" s="1">
        <v>19</v>
      </c>
      <c r="X38" s="1">
        <v>18.2</v>
      </c>
      <c r="Y38" s="1">
        <v>1.2</v>
      </c>
      <c r="Z38" s="1">
        <v>1.2</v>
      </c>
      <c r="AA38" s="1">
        <v>9.8000000000000007</v>
      </c>
      <c r="AB38" s="1">
        <v>10.6</v>
      </c>
      <c r="AC38" s="1">
        <v>7.8</v>
      </c>
      <c r="AD38" s="1">
        <v>8.4</v>
      </c>
      <c r="AE38" s="1">
        <v>2.8</v>
      </c>
      <c r="AF38" s="1">
        <v>1.4</v>
      </c>
      <c r="AG38" s="1"/>
      <c r="AH38" s="1">
        <f t="shared" si="8"/>
        <v>35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37</v>
      </c>
      <c r="C39" s="1">
        <v>236.68700000000001</v>
      </c>
      <c r="D39" s="1"/>
      <c r="E39" s="1">
        <v>74.977000000000004</v>
      </c>
      <c r="F39" s="1">
        <v>112.093</v>
      </c>
      <c r="G39" s="7">
        <v>1</v>
      </c>
      <c r="H39" s="1">
        <v>40</v>
      </c>
      <c r="I39" s="1" t="s">
        <v>38</v>
      </c>
      <c r="J39" s="1">
        <v>148.464</v>
      </c>
      <c r="K39" s="1">
        <f t="shared" si="15"/>
        <v>-73.486999999999995</v>
      </c>
      <c r="L39" s="1">
        <f t="shared" si="3"/>
        <v>74.977000000000004</v>
      </c>
      <c r="M39" s="1"/>
      <c r="N39" s="1">
        <v>0</v>
      </c>
      <c r="O39" s="1">
        <v>17.79079999999999</v>
      </c>
      <c r="P39" s="1">
        <f t="shared" si="4"/>
        <v>14.9954</v>
      </c>
      <c r="Q39" s="5">
        <f t="shared" ref="Q39:Q51" si="16">10*P39-O39-N39-F39</f>
        <v>20.070200000000014</v>
      </c>
      <c r="R39" s="5">
        <f t="shared" si="9"/>
        <v>20.070200000000014</v>
      </c>
      <c r="S39" s="5"/>
      <c r="T39" s="1"/>
      <c r="U39" s="1">
        <f t="shared" si="6"/>
        <v>10</v>
      </c>
      <c r="V39" s="1">
        <f t="shared" si="7"/>
        <v>8.6615762167064574</v>
      </c>
      <c r="W39" s="1">
        <v>17.722799999999999</v>
      </c>
      <c r="X39" s="1">
        <v>13.679600000000001</v>
      </c>
      <c r="Y39" s="1">
        <v>22.042999999999999</v>
      </c>
      <c r="Z39" s="1">
        <v>26.4938</v>
      </c>
      <c r="AA39" s="1">
        <v>25.616599999999998</v>
      </c>
      <c r="AB39" s="1">
        <v>25.5946</v>
      </c>
      <c r="AC39" s="1">
        <v>21.832999999999998</v>
      </c>
      <c r="AD39" s="1">
        <v>21.154800000000002</v>
      </c>
      <c r="AE39" s="1">
        <v>22.1492</v>
      </c>
      <c r="AF39" s="1">
        <v>17.099399999999999</v>
      </c>
      <c r="AG39" s="1"/>
      <c r="AH39" s="1">
        <f t="shared" si="8"/>
        <v>20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42</v>
      </c>
      <c r="C40" s="1">
        <v>395</v>
      </c>
      <c r="D40" s="1"/>
      <c r="E40" s="1">
        <v>321</v>
      </c>
      <c r="F40" s="1">
        <v>51</v>
      </c>
      <c r="G40" s="7">
        <v>0.4</v>
      </c>
      <c r="H40" s="1">
        <v>40</v>
      </c>
      <c r="I40" s="1" t="s">
        <v>38</v>
      </c>
      <c r="J40" s="1">
        <v>329</v>
      </c>
      <c r="K40" s="1">
        <f t="shared" si="15"/>
        <v>-8</v>
      </c>
      <c r="L40" s="1">
        <f t="shared" si="3"/>
        <v>321</v>
      </c>
      <c r="M40" s="1"/>
      <c r="N40" s="1">
        <v>0</v>
      </c>
      <c r="O40" s="1">
        <v>59.600000000000023</v>
      </c>
      <c r="P40" s="1">
        <f t="shared" si="4"/>
        <v>64.2</v>
      </c>
      <c r="Q40" s="5">
        <f>9*P40-O40-N40-F40</f>
        <v>467.20000000000005</v>
      </c>
      <c r="R40" s="5">
        <f t="shared" si="9"/>
        <v>467.20000000000005</v>
      </c>
      <c r="S40" s="5"/>
      <c r="T40" s="1"/>
      <c r="U40" s="1">
        <f t="shared" si="6"/>
        <v>9</v>
      </c>
      <c r="V40" s="1">
        <f t="shared" si="7"/>
        <v>1.7227414330218072</v>
      </c>
      <c r="W40" s="1">
        <v>34.6</v>
      </c>
      <c r="X40" s="1">
        <v>24.2</v>
      </c>
      <c r="Y40" s="1">
        <v>-1.2</v>
      </c>
      <c r="Z40" s="1">
        <v>-1.6</v>
      </c>
      <c r="AA40" s="1">
        <v>44.6</v>
      </c>
      <c r="AB40" s="1">
        <v>53.6</v>
      </c>
      <c r="AC40" s="1">
        <v>16.8</v>
      </c>
      <c r="AD40" s="1">
        <v>8.1999999999999993</v>
      </c>
      <c r="AE40" s="1">
        <v>-1.2</v>
      </c>
      <c r="AF40" s="1">
        <v>4.4000000000000004</v>
      </c>
      <c r="AG40" s="1"/>
      <c r="AH40" s="1">
        <f t="shared" si="8"/>
        <v>187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42</v>
      </c>
      <c r="C41" s="1">
        <v>613</v>
      </c>
      <c r="D41" s="1"/>
      <c r="E41" s="1">
        <v>328</v>
      </c>
      <c r="F41" s="1">
        <v>250</v>
      </c>
      <c r="G41" s="7">
        <v>0.4</v>
      </c>
      <c r="H41" s="1">
        <v>45</v>
      </c>
      <c r="I41" s="1" t="s">
        <v>38</v>
      </c>
      <c r="J41" s="1">
        <v>334</v>
      </c>
      <c r="K41" s="1">
        <f t="shared" si="15"/>
        <v>-6</v>
      </c>
      <c r="L41" s="1">
        <f t="shared" si="3"/>
        <v>328</v>
      </c>
      <c r="M41" s="1"/>
      <c r="N41" s="1">
        <v>0</v>
      </c>
      <c r="O41" s="1"/>
      <c r="P41" s="1">
        <f t="shared" si="4"/>
        <v>65.599999999999994</v>
      </c>
      <c r="Q41" s="5">
        <f t="shared" si="16"/>
        <v>406</v>
      </c>
      <c r="R41" s="5">
        <f t="shared" ref="R41" si="17">Q41+P41</f>
        <v>471.6</v>
      </c>
      <c r="S41" s="5"/>
      <c r="T41" s="1"/>
      <c r="U41" s="1">
        <f t="shared" si="6"/>
        <v>11.000000000000002</v>
      </c>
      <c r="V41" s="1">
        <f t="shared" si="7"/>
        <v>3.8109756097560981</v>
      </c>
      <c r="W41" s="1">
        <v>32</v>
      </c>
      <c r="X41" s="1">
        <v>21.8</v>
      </c>
      <c r="Y41" s="1">
        <v>-0.8</v>
      </c>
      <c r="Z41" s="1">
        <v>0</v>
      </c>
      <c r="AA41" s="1">
        <v>60.8</v>
      </c>
      <c r="AB41" s="1">
        <v>70.400000000000006</v>
      </c>
      <c r="AC41" s="1">
        <v>22.8</v>
      </c>
      <c r="AD41" s="1">
        <v>18</v>
      </c>
      <c r="AE41" s="1">
        <v>20.8</v>
      </c>
      <c r="AF41" s="1">
        <v>15.2</v>
      </c>
      <c r="AG41" s="1"/>
      <c r="AH41" s="1">
        <f t="shared" si="8"/>
        <v>189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37</v>
      </c>
      <c r="C42" s="1">
        <v>82.5</v>
      </c>
      <c r="D42" s="1"/>
      <c r="E42" s="1">
        <v>59.094000000000001</v>
      </c>
      <c r="F42" s="1">
        <v>13.351000000000001</v>
      </c>
      <c r="G42" s="7">
        <v>1</v>
      </c>
      <c r="H42" s="1">
        <v>40</v>
      </c>
      <c r="I42" s="1" t="s">
        <v>38</v>
      </c>
      <c r="J42" s="1">
        <v>126.041</v>
      </c>
      <c r="K42" s="1">
        <f t="shared" si="15"/>
        <v>-66.947000000000003</v>
      </c>
      <c r="L42" s="1">
        <f t="shared" si="3"/>
        <v>59.094000000000001</v>
      </c>
      <c r="M42" s="1"/>
      <c r="N42" s="1">
        <v>0</v>
      </c>
      <c r="O42" s="1">
        <v>46.521200000000007</v>
      </c>
      <c r="P42" s="1">
        <f t="shared" si="4"/>
        <v>11.8188</v>
      </c>
      <c r="Q42" s="5">
        <f t="shared" si="16"/>
        <v>58.315799999999982</v>
      </c>
      <c r="R42" s="5">
        <f t="shared" si="9"/>
        <v>58.315799999999982</v>
      </c>
      <c r="S42" s="5"/>
      <c r="T42" s="1"/>
      <c r="U42" s="1">
        <f t="shared" si="6"/>
        <v>10</v>
      </c>
      <c r="V42" s="1">
        <f t="shared" si="7"/>
        <v>5.0658442481470205</v>
      </c>
      <c r="W42" s="1">
        <v>9.5042000000000009</v>
      </c>
      <c r="X42" s="1">
        <v>6.6201999999999996</v>
      </c>
      <c r="Y42" s="1">
        <v>4.5008000000000008</v>
      </c>
      <c r="Z42" s="1">
        <v>7.8108000000000004</v>
      </c>
      <c r="AA42" s="1">
        <v>11.112399999999999</v>
      </c>
      <c r="AB42" s="1">
        <v>7.8024000000000013</v>
      </c>
      <c r="AC42" s="1">
        <v>4.1828000000000003</v>
      </c>
      <c r="AD42" s="1">
        <v>7.2227999999999994</v>
      </c>
      <c r="AE42" s="1">
        <v>6.2191999999999998</v>
      </c>
      <c r="AF42" s="1">
        <v>2.6023999999999998</v>
      </c>
      <c r="AG42" s="1" t="s">
        <v>82</v>
      </c>
      <c r="AH42" s="1">
        <f t="shared" si="8"/>
        <v>58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42</v>
      </c>
      <c r="C43" s="1">
        <v>174</v>
      </c>
      <c r="D43" s="1"/>
      <c r="E43" s="1">
        <v>101</v>
      </c>
      <c r="F43" s="1">
        <v>57</v>
      </c>
      <c r="G43" s="7">
        <v>0.35</v>
      </c>
      <c r="H43" s="1">
        <v>40</v>
      </c>
      <c r="I43" s="1" t="s">
        <v>38</v>
      </c>
      <c r="J43" s="1">
        <v>134</v>
      </c>
      <c r="K43" s="1">
        <f t="shared" si="15"/>
        <v>-33</v>
      </c>
      <c r="L43" s="1">
        <f t="shared" si="3"/>
        <v>101</v>
      </c>
      <c r="M43" s="1"/>
      <c r="N43" s="1">
        <v>0</v>
      </c>
      <c r="O43" s="1">
        <v>32.199999999999989</v>
      </c>
      <c r="P43" s="1">
        <f t="shared" si="4"/>
        <v>20.2</v>
      </c>
      <c r="Q43" s="5">
        <f t="shared" si="16"/>
        <v>112.80000000000001</v>
      </c>
      <c r="R43" s="5">
        <f t="shared" si="9"/>
        <v>112.80000000000001</v>
      </c>
      <c r="S43" s="5"/>
      <c r="T43" s="1"/>
      <c r="U43" s="1">
        <f t="shared" si="6"/>
        <v>10</v>
      </c>
      <c r="V43" s="1">
        <f t="shared" si="7"/>
        <v>4.4158415841584153</v>
      </c>
      <c r="W43" s="1">
        <v>16.2</v>
      </c>
      <c r="X43" s="1">
        <v>12</v>
      </c>
      <c r="Y43" s="1">
        <v>3.2</v>
      </c>
      <c r="Z43" s="1">
        <v>7.4</v>
      </c>
      <c r="AA43" s="1">
        <v>22</v>
      </c>
      <c r="AB43" s="1">
        <v>18.600000000000001</v>
      </c>
      <c r="AC43" s="1">
        <v>9.8000000000000007</v>
      </c>
      <c r="AD43" s="1">
        <v>10.6</v>
      </c>
      <c r="AE43" s="1">
        <v>10.4</v>
      </c>
      <c r="AF43" s="1">
        <v>8.8000000000000007</v>
      </c>
      <c r="AG43" s="1"/>
      <c r="AH43" s="1">
        <f t="shared" si="8"/>
        <v>39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42</v>
      </c>
      <c r="C44" s="1">
        <v>461</v>
      </c>
      <c r="D44" s="1">
        <v>34</v>
      </c>
      <c r="E44" s="1">
        <v>434</v>
      </c>
      <c r="F44" s="1"/>
      <c r="G44" s="7">
        <v>0.4</v>
      </c>
      <c r="H44" s="1">
        <v>40</v>
      </c>
      <c r="I44" s="1" t="s">
        <v>38</v>
      </c>
      <c r="J44" s="1">
        <v>1020</v>
      </c>
      <c r="K44" s="1">
        <f t="shared" si="15"/>
        <v>-586</v>
      </c>
      <c r="L44" s="1">
        <f t="shared" si="3"/>
        <v>434</v>
      </c>
      <c r="M44" s="1"/>
      <c r="N44" s="1">
        <v>131</v>
      </c>
      <c r="O44" s="1">
        <v>365.8</v>
      </c>
      <c r="P44" s="1">
        <f t="shared" si="4"/>
        <v>86.8</v>
      </c>
      <c r="Q44" s="5">
        <f t="shared" si="16"/>
        <v>371.2</v>
      </c>
      <c r="R44" s="5">
        <f>Q44+P44</f>
        <v>458</v>
      </c>
      <c r="S44" s="5"/>
      <c r="T44" s="1"/>
      <c r="U44" s="1">
        <f t="shared" si="6"/>
        <v>11</v>
      </c>
      <c r="V44" s="1">
        <f t="shared" si="7"/>
        <v>5.7235023041474662</v>
      </c>
      <c r="W44" s="1">
        <v>69.8</v>
      </c>
      <c r="X44" s="1">
        <v>53.4</v>
      </c>
      <c r="Y44" s="1">
        <v>53.4</v>
      </c>
      <c r="Z44" s="1">
        <v>44.2</v>
      </c>
      <c r="AA44" s="1">
        <v>72.599999999999994</v>
      </c>
      <c r="AB44" s="1">
        <v>93.8</v>
      </c>
      <c r="AC44" s="1">
        <v>62</v>
      </c>
      <c r="AD44" s="1">
        <v>41.6</v>
      </c>
      <c r="AE44" s="1">
        <v>27.4</v>
      </c>
      <c r="AF44" s="1">
        <v>33.4</v>
      </c>
      <c r="AG44" s="1"/>
      <c r="AH44" s="1">
        <f t="shared" si="8"/>
        <v>183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37</v>
      </c>
      <c r="C45" s="1">
        <v>105.03</v>
      </c>
      <c r="D45" s="1">
        <v>21.619</v>
      </c>
      <c r="E45" s="1">
        <v>50.11</v>
      </c>
      <c r="F45" s="1">
        <v>63.401000000000003</v>
      </c>
      <c r="G45" s="7">
        <v>1</v>
      </c>
      <c r="H45" s="1">
        <v>50</v>
      </c>
      <c r="I45" s="1" t="s">
        <v>38</v>
      </c>
      <c r="J45" s="1">
        <v>51.4</v>
      </c>
      <c r="K45" s="1">
        <f t="shared" si="15"/>
        <v>-1.2899999999999991</v>
      </c>
      <c r="L45" s="1">
        <f t="shared" si="3"/>
        <v>50.11</v>
      </c>
      <c r="M45" s="1"/>
      <c r="N45" s="1">
        <v>25.311600000000041</v>
      </c>
      <c r="O45" s="1">
        <v>54.723199999999927</v>
      </c>
      <c r="P45" s="1">
        <f t="shared" si="4"/>
        <v>10.022</v>
      </c>
      <c r="Q45" s="5"/>
      <c r="R45" s="5">
        <f t="shared" si="9"/>
        <v>0</v>
      </c>
      <c r="S45" s="5"/>
      <c r="T45" s="1"/>
      <c r="U45" s="1">
        <f t="shared" si="6"/>
        <v>14.312093394532026</v>
      </c>
      <c r="V45" s="1">
        <f t="shared" si="7"/>
        <v>14.312093394532026</v>
      </c>
      <c r="W45" s="1">
        <v>14.6424</v>
      </c>
      <c r="X45" s="1">
        <v>13.316599999999999</v>
      </c>
      <c r="Y45" s="1">
        <v>14.2964</v>
      </c>
      <c r="Z45" s="1">
        <v>14.286</v>
      </c>
      <c r="AA45" s="1">
        <v>10.8712</v>
      </c>
      <c r="AB45" s="1">
        <v>10.595599999999999</v>
      </c>
      <c r="AC45" s="1">
        <v>14.654400000000001</v>
      </c>
      <c r="AD45" s="1">
        <v>10.847799999999999</v>
      </c>
      <c r="AE45" s="1">
        <v>8.1052</v>
      </c>
      <c r="AF45" s="1">
        <v>11.5976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37</v>
      </c>
      <c r="C46" s="1">
        <v>191.86600000000001</v>
      </c>
      <c r="D46" s="1">
        <v>106.96599999999999</v>
      </c>
      <c r="E46" s="1">
        <v>160.797</v>
      </c>
      <c r="F46" s="1">
        <v>107.309</v>
      </c>
      <c r="G46" s="7">
        <v>1</v>
      </c>
      <c r="H46" s="1">
        <v>50</v>
      </c>
      <c r="I46" s="1" t="s">
        <v>38</v>
      </c>
      <c r="J46" s="1">
        <v>159.19999999999999</v>
      </c>
      <c r="K46" s="1">
        <f t="shared" si="15"/>
        <v>1.5970000000000084</v>
      </c>
      <c r="L46" s="1">
        <f t="shared" si="3"/>
        <v>160.797</v>
      </c>
      <c r="M46" s="1"/>
      <c r="N46" s="1">
        <v>75</v>
      </c>
      <c r="O46" s="1"/>
      <c r="P46" s="1">
        <f t="shared" si="4"/>
        <v>32.159399999999998</v>
      </c>
      <c r="Q46" s="5">
        <f t="shared" si="16"/>
        <v>139.285</v>
      </c>
      <c r="R46" s="5">
        <v>200</v>
      </c>
      <c r="S46" s="20">
        <v>200</v>
      </c>
      <c r="T46" s="16" t="s">
        <v>141</v>
      </c>
      <c r="U46" s="1">
        <f t="shared" si="6"/>
        <v>11.887939451606684</v>
      </c>
      <c r="V46" s="1">
        <f t="shared" si="7"/>
        <v>5.6689179524493616</v>
      </c>
      <c r="W46" s="1">
        <v>24.930599999999998</v>
      </c>
      <c r="X46" s="1">
        <v>25.1614</v>
      </c>
      <c r="Y46" s="1">
        <v>31.227399999999999</v>
      </c>
      <c r="Z46" s="1">
        <v>25.354600000000001</v>
      </c>
      <c r="AA46" s="1">
        <v>6.9567999999999994</v>
      </c>
      <c r="AB46" s="1">
        <v>12.1152</v>
      </c>
      <c r="AC46" s="1">
        <v>30.103000000000002</v>
      </c>
      <c r="AD46" s="1">
        <v>29.0044</v>
      </c>
      <c r="AE46" s="1">
        <v>14.960800000000001</v>
      </c>
      <c r="AF46" s="1">
        <v>20.828399999999998</v>
      </c>
      <c r="AG46" s="1"/>
      <c r="AH46" s="1">
        <f t="shared" si="8"/>
        <v>200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37</v>
      </c>
      <c r="C47" s="1">
        <v>120.276</v>
      </c>
      <c r="D47" s="1">
        <v>88.545000000000002</v>
      </c>
      <c r="E47" s="1">
        <v>144.66</v>
      </c>
      <c r="F47" s="1">
        <v>54.225000000000001</v>
      </c>
      <c r="G47" s="7">
        <v>1</v>
      </c>
      <c r="H47" s="1">
        <v>40</v>
      </c>
      <c r="I47" s="1" t="s">
        <v>38</v>
      </c>
      <c r="J47" s="1">
        <v>950.35400000000004</v>
      </c>
      <c r="K47" s="1">
        <f t="shared" si="15"/>
        <v>-805.69400000000007</v>
      </c>
      <c r="L47" s="1">
        <f t="shared" si="3"/>
        <v>96.417000000000002</v>
      </c>
      <c r="M47" s="1">
        <v>48.243000000000002</v>
      </c>
      <c r="N47" s="1">
        <v>106.3488000000001</v>
      </c>
      <c r="O47" s="1">
        <v>46.509599999999892</v>
      </c>
      <c r="P47" s="1">
        <f t="shared" si="4"/>
        <v>19.2834</v>
      </c>
      <c r="Q47" s="5"/>
      <c r="R47" s="5">
        <f t="shared" si="9"/>
        <v>0</v>
      </c>
      <c r="S47" s="5"/>
      <c r="T47" s="1"/>
      <c r="U47" s="1">
        <f t="shared" si="6"/>
        <v>10.738946451351939</v>
      </c>
      <c r="V47" s="1">
        <f t="shared" si="7"/>
        <v>10.738946451351939</v>
      </c>
      <c r="W47" s="1">
        <v>30.3264</v>
      </c>
      <c r="X47" s="1">
        <v>29.812200000000001</v>
      </c>
      <c r="Y47" s="1">
        <v>32.429199999999987</v>
      </c>
      <c r="Z47" s="1">
        <v>30.804200000000002</v>
      </c>
      <c r="AA47" s="1">
        <v>14.0694</v>
      </c>
      <c r="AB47" s="1">
        <v>22.42420000000001</v>
      </c>
      <c r="AC47" s="1">
        <v>52.039000000000001</v>
      </c>
      <c r="AD47" s="1">
        <v>40.4542</v>
      </c>
      <c r="AE47" s="1">
        <v>25.4572</v>
      </c>
      <c r="AF47" s="1">
        <v>6.1194000000000024</v>
      </c>
      <c r="AG47" s="1"/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42</v>
      </c>
      <c r="C48" s="1">
        <v>80</v>
      </c>
      <c r="D48" s="1"/>
      <c r="E48" s="1">
        <v>80</v>
      </c>
      <c r="F48" s="1"/>
      <c r="G48" s="7">
        <v>0.45</v>
      </c>
      <c r="H48" s="1">
        <v>50</v>
      </c>
      <c r="I48" s="1" t="s">
        <v>38</v>
      </c>
      <c r="J48" s="1">
        <v>148</v>
      </c>
      <c r="K48" s="1">
        <f t="shared" si="15"/>
        <v>-68</v>
      </c>
      <c r="L48" s="1">
        <f t="shared" si="3"/>
        <v>80</v>
      </c>
      <c r="M48" s="1"/>
      <c r="N48" s="1">
        <v>0</v>
      </c>
      <c r="O48" s="1">
        <v>111.2</v>
      </c>
      <c r="P48" s="1">
        <f t="shared" si="4"/>
        <v>16</v>
      </c>
      <c r="Q48" s="5">
        <f t="shared" si="16"/>
        <v>48.8</v>
      </c>
      <c r="R48" s="5">
        <f t="shared" si="9"/>
        <v>48.8</v>
      </c>
      <c r="S48" s="5"/>
      <c r="T48" s="1"/>
      <c r="U48" s="1">
        <f t="shared" si="6"/>
        <v>10</v>
      </c>
      <c r="V48" s="1">
        <f t="shared" si="7"/>
        <v>6.95</v>
      </c>
      <c r="W48" s="1">
        <v>13.6</v>
      </c>
      <c r="X48" s="1">
        <v>8</v>
      </c>
      <c r="Y48" s="1">
        <v>9</v>
      </c>
      <c r="Z48" s="1">
        <v>11.8</v>
      </c>
      <c r="AA48" s="1">
        <v>2.8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 t="s">
        <v>73</v>
      </c>
      <c r="AH48" s="1">
        <f t="shared" si="8"/>
        <v>22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37</v>
      </c>
      <c r="C49" s="1">
        <v>187.696</v>
      </c>
      <c r="D49" s="1">
        <v>48.05</v>
      </c>
      <c r="E49" s="1">
        <v>74.096999999999994</v>
      </c>
      <c r="F49" s="1">
        <v>154.476</v>
      </c>
      <c r="G49" s="7">
        <v>1</v>
      </c>
      <c r="H49" s="1">
        <v>40</v>
      </c>
      <c r="I49" s="1" t="s">
        <v>38</v>
      </c>
      <c r="J49" s="1">
        <v>79.8</v>
      </c>
      <c r="K49" s="1">
        <f t="shared" si="15"/>
        <v>-5.703000000000003</v>
      </c>
      <c r="L49" s="1">
        <f t="shared" si="3"/>
        <v>66.322999999999993</v>
      </c>
      <c r="M49" s="1">
        <v>7.774</v>
      </c>
      <c r="N49" s="1">
        <v>0</v>
      </c>
      <c r="O49" s="1"/>
      <c r="P49" s="1">
        <f t="shared" si="4"/>
        <v>13.264599999999998</v>
      </c>
      <c r="Q49" s="5"/>
      <c r="R49" s="5">
        <f t="shared" si="9"/>
        <v>0</v>
      </c>
      <c r="S49" s="5"/>
      <c r="T49" s="1"/>
      <c r="U49" s="1">
        <f t="shared" si="6"/>
        <v>11.645733757520018</v>
      </c>
      <c r="V49" s="1">
        <f t="shared" si="7"/>
        <v>11.645733757520018</v>
      </c>
      <c r="W49" s="1">
        <v>13.715999999999999</v>
      </c>
      <c r="X49" s="1">
        <v>12.9376</v>
      </c>
      <c r="Y49" s="1">
        <v>23.444200000000009</v>
      </c>
      <c r="Z49" s="1">
        <v>23.851600000000001</v>
      </c>
      <c r="AA49" s="1">
        <v>20.244199999999999</v>
      </c>
      <c r="AB49" s="1">
        <v>19.9148</v>
      </c>
      <c r="AC49" s="1">
        <v>24.661200000000001</v>
      </c>
      <c r="AD49" s="1">
        <v>21.992799999999999</v>
      </c>
      <c r="AE49" s="1">
        <v>17.230799999999999</v>
      </c>
      <c r="AF49" s="1">
        <v>21.806799999999999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42</v>
      </c>
      <c r="C50" s="1">
        <v>604</v>
      </c>
      <c r="D50" s="1"/>
      <c r="E50" s="1">
        <v>260</v>
      </c>
      <c r="F50" s="1">
        <v>305</v>
      </c>
      <c r="G50" s="7">
        <v>0.4</v>
      </c>
      <c r="H50" s="1">
        <v>40</v>
      </c>
      <c r="I50" s="1" t="s">
        <v>38</v>
      </c>
      <c r="J50" s="1">
        <v>318</v>
      </c>
      <c r="K50" s="1">
        <f t="shared" si="15"/>
        <v>-58</v>
      </c>
      <c r="L50" s="1">
        <f t="shared" si="3"/>
        <v>260</v>
      </c>
      <c r="M50" s="1"/>
      <c r="N50" s="1">
        <v>0</v>
      </c>
      <c r="O50" s="1"/>
      <c r="P50" s="1">
        <f t="shared" si="4"/>
        <v>52</v>
      </c>
      <c r="Q50" s="5">
        <f t="shared" si="16"/>
        <v>215</v>
      </c>
      <c r="R50" s="5">
        <f t="shared" ref="R50:R51" si="18">Q50+P50</f>
        <v>267</v>
      </c>
      <c r="S50" s="5"/>
      <c r="T50" s="1"/>
      <c r="U50" s="1">
        <f t="shared" si="6"/>
        <v>11</v>
      </c>
      <c r="V50" s="1">
        <f t="shared" si="7"/>
        <v>5.865384615384615</v>
      </c>
      <c r="W50" s="1">
        <v>40.799999999999997</v>
      </c>
      <c r="X50" s="1">
        <v>33.4</v>
      </c>
      <c r="Y50" s="1">
        <v>2.6</v>
      </c>
      <c r="Z50" s="1">
        <v>13.4</v>
      </c>
      <c r="AA50" s="1">
        <v>67</v>
      </c>
      <c r="AB50" s="1">
        <v>63.6</v>
      </c>
      <c r="AC50" s="1">
        <v>27.2</v>
      </c>
      <c r="AD50" s="1">
        <v>16.600000000000001</v>
      </c>
      <c r="AE50" s="1">
        <v>-0.8</v>
      </c>
      <c r="AF50" s="1">
        <v>10.4</v>
      </c>
      <c r="AG50" s="1"/>
      <c r="AH50" s="1">
        <f t="shared" si="8"/>
        <v>107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42</v>
      </c>
      <c r="C51" s="1">
        <v>157</v>
      </c>
      <c r="D51" s="1"/>
      <c r="E51" s="1">
        <v>115</v>
      </c>
      <c r="F51" s="1"/>
      <c r="G51" s="7">
        <v>0.4</v>
      </c>
      <c r="H51" s="1">
        <v>40</v>
      </c>
      <c r="I51" s="1" t="s">
        <v>38</v>
      </c>
      <c r="J51" s="1">
        <v>315</v>
      </c>
      <c r="K51" s="1">
        <f t="shared" si="15"/>
        <v>-200</v>
      </c>
      <c r="L51" s="1">
        <f t="shared" si="3"/>
        <v>115</v>
      </c>
      <c r="M51" s="1"/>
      <c r="N51" s="1">
        <v>0</v>
      </c>
      <c r="O51" s="1">
        <v>132</v>
      </c>
      <c r="P51" s="1">
        <f t="shared" si="4"/>
        <v>23</v>
      </c>
      <c r="Q51" s="5">
        <f t="shared" si="16"/>
        <v>98</v>
      </c>
      <c r="R51" s="5">
        <f t="shared" si="18"/>
        <v>121</v>
      </c>
      <c r="S51" s="5"/>
      <c r="T51" s="1"/>
      <c r="U51" s="1">
        <f t="shared" si="6"/>
        <v>11</v>
      </c>
      <c r="V51" s="1">
        <f t="shared" si="7"/>
        <v>5.7391304347826084</v>
      </c>
      <c r="W51" s="1">
        <v>19.399999999999999</v>
      </c>
      <c r="X51" s="1">
        <v>7.2</v>
      </c>
      <c r="Y51" s="1">
        <v>-0.6</v>
      </c>
      <c r="Z51" s="1">
        <v>-0.8</v>
      </c>
      <c r="AA51" s="1">
        <v>49.2</v>
      </c>
      <c r="AB51" s="1">
        <v>56.4</v>
      </c>
      <c r="AC51" s="1">
        <v>20.2</v>
      </c>
      <c r="AD51" s="1">
        <v>19</v>
      </c>
      <c r="AE51" s="1">
        <v>17.600000000000001</v>
      </c>
      <c r="AF51" s="1">
        <v>25</v>
      </c>
      <c r="AG51" s="1"/>
      <c r="AH51" s="1">
        <f t="shared" si="8"/>
        <v>48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92</v>
      </c>
      <c r="B52" s="10" t="s">
        <v>37</v>
      </c>
      <c r="C52" s="10"/>
      <c r="D52" s="10"/>
      <c r="E52" s="10"/>
      <c r="F52" s="10"/>
      <c r="G52" s="11">
        <v>0</v>
      </c>
      <c r="H52" s="10">
        <v>50</v>
      </c>
      <c r="I52" s="10" t="s">
        <v>38</v>
      </c>
      <c r="J52" s="10"/>
      <c r="K52" s="10">
        <f t="shared" si="15"/>
        <v>0</v>
      </c>
      <c r="L52" s="10">
        <f t="shared" si="3"/>
        <v>0</v>
      </c>
      <c r="M52" s="10"/>
      <c r="N52" s="10">
        <v>0</v>
      </c>
      <c r="O52" s="10"/>
      <c r="P52" s="10">
        <f t="shared" si="4"/>
        <v>0</v>
      </c>
      <c r="Q52" s="12"/>
      <c r="R52" s="5">
        <f t="shared" si="9"/>
        <v>0</v>
      </c>
      <c r="S52" s="12"/>
      <c r="T52" s="10"/>
      <c r="U52" s="1" t="e">
        <f t="shared" si="6"/>
        <v>#DIV/0!</v>
      </c>
      <c r="V52" s="10" t="e">
        <f t="shared" si="7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43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37</v>
      </c>
      <c r="C53" s="1">
        <v>322.14999999999998</v>
      </c>
      <c r="D53" s="1"/>
      <c r="E53" s="1">
        <v>156.67699999999999</v>
      </c>
      <c r="F53" s="1">
        <v>132.40100000000001</v>
      </c>
      <c r="G53" s="7">
        <v>1</v>
      </c>
      <c r="H53" s="1">
        <v>50</v>
      </c>
      <c r="I53" s="1" t="s">
        <v>38</v>
      </c>
      <c r="J53" s="1">
        <v>145.30000000000001</v>
      </c>
      <c r="K53" s="1">
        <f t="shared" si="15"/>
        <v>11.376999999999981</v>
      </c>
      <c r="L53" s="1">
        <f t="shared" si="3"/>
        <v>156.67699999999999</v>
      </c>
      <c r="M53" s="1"/>
      <c r="N53" s="1">
        <v>0</v>
      </c>
      <c r="O53" s="1">
        <v>135.26679999999999</v>
      </c>
      <c r="P53" s="1">
        <f t="shared" si="4"/>
        <v>31.3354</v>
      </c>
      <c r="Q53" s="5">
        <f t="shared" ref="Q53" si="19">10*P53-O53-N53-F53</f>
        <v>45.686199999999985</v>
      </c>
      <c r="R53" s="5">
        <f t="shared" si="9"/>
        <v>45.686199999999985</v>
      </c>
      <c r="S53" s="5"/>
      <c r="T53" s="1"/>
      <c r="U53" s="1">
        <f t="shared" si="6"/>
        <v>10</v>
      </c>
      <c r="V53" s="1">
        <f t="shared" si="7"/>
        <v>8.5420259514797952</v>
      </c>
      <c r="W53" s="1">
        <v>31.444400000000002</v>
      </c>
      <c r="X53" s="1">
        <v>21.7776</v>
      </c>
      <c r="Y53" s="1">
        <v>30.340599999999998</v>
      </c>
      <c r="Z53" s="1">
        <v>33.828200000000002</v>
      </c>
      <c r="AA53" s="1">
        <v>34.277799999999999</v>
      </c>
      <c r="AB53" s="1">
        <v>36.427399999999999</v>
      </c>
      <c r="AC53" s="1">
        <v>28.738399999999999</v>
      </c>
      <c r="AD53" s="1">
        <v>29.1448</v>
      </c>
      <c r="AE53" s="1">
        <v>23.228000000000002</v>
      </c>
      <c r="AF53" s="1">
        <v>29.1098</v>
      </c>
      <c r="AG53" s="1"/>
      <c r="AH53" s="1">
        <f t="shared" si="8"/>
        <v>46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37</v>
      </c>
      <c r="C54" s="1">
        <v>119.88200000000001</v>
      </c>
      <c r="D54" s="1"/>
      <c r="E54" s="1">
        <v>33.500999999999998</v>
      </c>
      <c r="F54" s="1">
        <v>75.168000000000006</v>
      </c>
      <c r="G54" s="7">
        <v>1</v>
      </c>
      <c r="H54" s="1">
        <v>50</v>
      </c>
      <c r="I54" s="1" t="s">
        <v>38</v>
      </c>
      <c r="J54" s="1">
        <v>33.9</v>
      </c>
      <c r="K54" s="1">
        <f t="shared" si="15"/>
        <v>-0.39900000000000091</v>
      </c>
      <c r="L54" s="1">
        <f t="shared" si="3"/>
        <v>33.500999999999998</v>
      </c>
      <c r="M54" s="1"/>
      <c r="N54" s="1">
        <v>0</v>
      </c>
      <c r="O54" s="1"/>
      <c r="P54" s="1">
        <f t="shared" si="4"/>
        <v>6.7001999999999997</v>
      </c>
      <c r="Q54" s="5"/>
      <c r="R54" s="5">
        <f t="shared" si="9"/>
        <v>0</v>
      </c>
      <c r="S54" s="5"/>
      <c r="T54" s="1"/>
      <c r="U54" s="1">
        <f t="shared" si="6"/>
        <v>11.218769588967495</v>
      </c>
      <c r="V54" s="1">
        <f t="shared" si="7"/>
        <v>11.218769588967495</v>
      </c>
      <c r="W54" s="1">
        <v>6.1459999999999999</v>
      </c>
      <c r="X54" s="1">
        <v>3.9148000000000009</v>
      </c>
      <c r="Y54" s="1">
        <v>3.4975999999999998</v>
      </c>
      <c r="Z54" s="1">
        <v>6.0188000000000006</v>
      </c>
      <c r="AA54" s="1">
        <v>11.738</v>
      </c>
      <c r="AB54" s="1">
        <v>9.8048000000000002</v>
      </c>
      <c r="AC54" s="1">
        <v>6.1079999999999997</v>
      </c>
      <c r="AD54" s="1">
        <v>7.2203999999999997</v>
      </c>
      <c r="AE54" s="1">
        <v>8.4847999999999999</v>
      </c>
      <c r="AF54" s="1">
        <v>8.4420000000000002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95</v>
      </c>
      <c r="B55" s="10" t="s">
        <v>42</v>
      </c>
      <c r="C55" s="10"/>
      <c r="D55" s="10"/>
      <c r="E55" s="10"/>
      <c r="F55" s="10"/>
      <c r="G55" s="11">
        <v>0</v>
      </c>
      <c r="H55" s="10">
        <v>50</v>
      </c>
      <c r="I55" s="10" t="s">
        <v>38</v>
      </c>
      <c r="J55" s="10"/>
      <c r="K55" s="10">
        <f t="shared" si="15"/>
        <v>0</v>
      </c>
      <c r="L55" s="10">
        <f t="shared" si="3"/>
        <v>0</v>
      </c>
      <c r="M55" s="10"/>
      <c r="N55" s="10">
        <v>0</v>
      </c>
      <c r="O55" s="10"/>
      <c r="P55" s="10">
        <f t="shared" si="4"/>
        <v>0</v>
      </c>
      <c r="Q55" s="12"/>
      <c r="R55" s="5">
        <f t="shared" si="9"/>
        <v>0</v>
      </c>
      <c r="S55" s="12"/>
      <c r="T55" s="10"/>
      <c r="U55" s="1" t="e">
        <f t="shared" si="6"/>
        <v>#DIV/0!</v>
      </c>
      <c r="V55" s="10" t="e">
        <f t="shared" si="7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 t="s">
        <v>43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42</v>
      </c>
      <c r="C56" s="1">
        <v>674</v>
      </c>
      <c r="D56" s="1"/>
      <c r="E56" s="1">
        <v>586</v>
      </c>
      <c r="F56" s="1"/>
      <c r="G56" s="7">
        <v>0.4</v>
      </c>
      <c r="H56" s="1">
        <v>40</v>
      </c>
      <c r="I56" s="1" t="s">
        <v>38</v>
      </c>
      <c r="J56" s="1">
        <v>708</v>
      </c>
      <c r="K56" s="1">
        <f t="shared" si="15"/>
        <v>-122</v>
      </c>
      <c r="L56" s="1">
        <f t="shared" si="3"/>
        <v>586</v>
      </c>
      <c r="M56" s="1"/>
      <c r="N56" s="1">
        <v>186</v>
      </c>
      <c r="O56" s="1">
        <v>420.8</v>
      </c>
      <c r="P56" s="1">
        <f t="shared" si="4"/>
        <v>117.2</v>
      </c>
      <c r="Q56" s="5">
        <f t="shared" ref="Q56:Q59" si="20">10*P56-O56-N56-F56</f>
        <v>565.20000000000005</v>
      </c>
      <c r="R56" s="5">
        <f>Q56+P56</f>
        <v>682.40000000000009</v>
      </c>
      <c r="S56" s="5"/>
      <c r="T56" s="1"/>
      <c r="U56" s="1">
        <f t="shared" si="6"/>
        <v>11</v>
      </c>
      <c r="V56" s="1">
        <f t="shared" si="7"/>
        <v>5.1774744027303745</v>
      </c>
      <c r="W56" s="1">
        <v>95.8</v>
      </c>
      <c r="X56" s="1">
        <v>77.400000000000006</v>
      </c>
      <c r="Y56" s="1">
        <v>58.2</v>
      </c>
      <c r="Z56" s="1">
        <v>75.8</v>
      </c>
      <c r="AA56" s="1">
        <v>107.4</v>
      </c>
      <c r="AB56" s="1">
        <v>88.2</v>
      </c>
      <c r="AC56" s="1">
        <v>57.2</v>
      </c>
      <c r="AD56" s="1">
        <v>75.400000000000006</v>
      </c>
      <c r="AE56" s="1">
        <v>95.4</v>
      </c>
      <c r="AF56" s="1">
        <v>66.8</v>
      </c>
      <c r="AG56" s="1"/>
      <c r="AH56" s="1">
        <f t="shared" si="8"/>
        <v>273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42</v>
      </c>
      <c r="C57" s="1">
        <v>797</v>
      </c>
      <c r="D57" s="1"/>
      <c r="E57" s="1">
        <v>526</v>
      </c>
      <c r="F57" s="1">
        <v>223</v>
      </c>
      <c r="G57" s="7">
        <v>0.4</v>
      </c>
      <c r="H57" s="1">
        <v>40</v>
      </c>
      <c r="I57" s="1" t="s">
        <v>38</v>
      </c>
      <c r="J57" s="1">
        <v>1074</v>
      </c>
      <c r="K57" s="1">
        <f t="shared" si="15"/>
        <v>-548</v>
      </c>
      <c r="L57" s="1">
        <f t="shared" si="3"/>
        <v>526</v>
      </c>
      <c r="M57" s="1"/>
      <c r="N57" s="1">
        <v>0</v>
      </c>
      <c r="O57" s="1"/>
      <c r="P57" s="1">
        <f t="shared" si="4"/>
        <v>105.2</v>
      </c>
      <c r="Q57" s="5">
        <f>9*P57-O57-N57-F57</f>
        <v>723.80000000000007</v>
      </c>
      <c r="R57" s="5">
        <f t="shared" si="9"/>
        <v>723.80000000000007</v>
      </c>
      <c r="S57" s="5"/>
      <c r="T57" s="1"/>
      <c r="U57" s="1">
        <f t="shared" si="6"/>
        <v>9</v>
      </c>
      <c r="V57" s="1">
        <f t="shared" si="7"/>
        <v>2.1197718631178706</v>
      </c>
      <c r="W57" s="1">
        <v>49.8</v>
      </c>
      <c r="X57" s="1">
        <v>32</v>
      </c>
      <c r="Y57" s="1">
        <v>29.8</v>
      </c>
      <c r="Z57" s="1">
        <v>33.799999999999997</v>
      </c>
      <c r="AA57" s="1">
        <v>96.8</v>
      </c>
      <c r="AB57" s="1">
        <v>112.4</v>
      </c>
      <c r="AC57" s="1">
        <v>60.4</v>
      </c>
      <c r="AD57" s="1">
        <v>62.4</v>
      </c>
      <c r="AE57" s="1">
        <v>69.2</v>
      </c>
      <c r="AF57" s="1">
        <v>46.6</v>
      </c>
      <c r="AG57" s="1"/>
      <c r="AH57" s="1">
        <f t="shared" si="8"/>
        <v>290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37</v>
      </c>
      <c r="C58" s="1">
        <v>278.89499999999998</v>
      </c>
      <c r="D58" s="1"/>
      <c r="E58" s="1">
        <v>185.614</v>
      </c>
      <c r="F58" s="1">
        <v>38.491999999999997</v>
      </c>
      <c r="G58" s="7">
        <v>1</v>
      </c>
      <c r="H58" s="1">
        <v>40</v>
      </c>
      <c r="I58" s="1" t="s">
        <v>38</v>
      </c>
      <c r="J58" s="1">
        <v>287.09800000000001</v>
      </c>
      <c r="K58" s="1">
        <f t="shared" si="15"/>
        <v>-101.48400000000001</v>
      </c>
      <c r="L58" s="1">
        <f t="shared" si="3"/>
        <v>185.614</v>
      </c>
      <c r="M58" s="1"/>
      <c r="N58" s="1">
        <v>135.59700000000001</v>
      </c>
      <c r="O58" s="1">
        <v>116.10080000000001</v>
      </c>
      <c r="P58" s="1">
        <f t="shared" si="4"/>
        <v>37.122799999999998</v>
      </c>
      <c r="Q58" s="5">
        <f t="shared" si="20"/>
        <v>81.038199999999961</v>
      </c>
      <c r="R58" s="5">
        <f t="shared" ref="R58:R59" si="21">Q58+P58</f>
        <v>118.16099999999996</v>
      </c>
      <c r="S58" s="5"/>
      <c r="T58" s="1"/>
      <c r="U58" s="1">
        <f t="shared" si="6"/>
        <v>10.999999999999998</v>
      </c>
      <c r="V58" s="1">
        <f t="shared" si="7"/>
        <v>7.8170235003825148</v>
      </c>
      <c r="W58" s="1">
        <v>40.0488</v>
      </c>
      <c r="X58" s="1">
        <v>36.376600000000003</v>
      </c>
      <c r="Y58" s="1">
        <v>16.01659999999999</v>
      </c>
      <c r="Z58" s="1">
        <v>18.7</v>
      </c>
      <c r="AA58" s="1">
        <v>41.051200000000001</v>
      </c>
      <c r="AB58" s="1">
        <v>37.597200000000001</v>
      </c>
      <c r="AC58" s="1">
        <v>23.805</v>
      </c>
      <c r="AD58" s="1">
        <v>26.092600000000001</v>
      </c>
      <c r="AE58" s="1">
        <v>27.930800000000001</v>
      </c>
      <c r="AF58" s="1">
        <v>26.726600000000001</v>
      </c>
      <c r="AG58" s="1"/>
      <c r="AH58" s="1">
        <f t="shared" si="8"/>
        <v>118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37</v>
      </c>
      <c r="C59" s="1">
        <v>244.91900000000001</v>
      </c>
      <c r="D59" s="1"/>
      <c r="E59" s="1">
        <v>146.80199999999999</v>
      </c>
      <c r="F59" s="1">
        <v>55.828000000000003</v>
      </c>
      <c r="G59" s="7">
        <v>1</v>
      </c>
      <c r="H59" s="1">
        <v>40</v>
      </c>
      <c r="I59" s="1" t="s">
        <v>38</v>
      </c>
      <c r="J59" s="1">
        <v>253.05699999999999</v>
      </c>
      <c r="K59" s="1">
        <f t="shared" si="15"/>
        <v>-106.255</v>
      </c>
      <c r="L59" s="1">
        <f t="shared" si="3"/>
        <v>146.80199999999999</v>
      </c>
      <c r="M59" s="1"/>
      <c r="N59" s="1">
        <v>97.435000000000002</v>
      </c>
      <c r="O59" s="1">
        <v>108.74639999999999</v>
      </c>
      <c r="P59" s="1">
        <f t="shared" si="4"/>
        <v>29.360399999999998</v>
      </c>
      <c r="Q59" s="5">
        <f t="shared" si="20"/>
        <v>31.594599999999986</v>
      </c>
      <c r="R59" s="5">
        <f t="shared" si="21"/>
        <v>60.954999999999984</v>
      </c>
      <c r="S59" s="5"/>
      <c r="T59" s="1"/>
      <c r="U59" s="1">
        <f t="shared" si="6"/>
        <v>11.000000000000002</v>
      </c>
      <c r="V59" s="1">
        <f t="shared" si="7"/>
        <v>8.9239043064808392</v>
      </c>
      <c r="W59" s="1">
        <v>33.914400000000001</v>
      </c>
      <c r="X59" s="1">
        <v>30.4894</v>
      </c>
      <c r="Y59" s="1">
        <v>16.098600000000001</v>
      </c>
      <c r="Z59" s="1">
        <v>20.194400000000002</v>
      </c>
      <c r="AA59" s="1">
        <v>37.136200000000002</v>
      </c>
      <c r="AB59" s="1">
        <v>32.878599999999999</v>
      </c>
      <c r="AC59" s="1">
        <v>22.830400000000001</v>
      </c>
      <c r="AD59" s="1">
        <v>23.785799999999998</v>
      </c>
      <c r="AE59" s="1">
        <v>27.207999999999998</v>
      </c>
      <c r="AF59" s="1">
        <v>26.422999999999998</v>
      </c>
      <c r="AG59" s="1"/>
      <c r="AH59" s="1">
        <f t="shared" si="8"/>
        <v>61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0" t="s">
        <v>100</v>
      </c>
      <c r="B60" s="10" t="s">
        <v>37</v>
      </c>
      <c r="C60" s="10"/>
      <c r="D60" s="10"/>
      <c r="E60" s="10"/>
      <c r="F60" s="10"/>
      <c r="G60" s="11">
        <v>0</v>
      </c>
      <c r="H60" s="10">
        <v>40</v>
      </c>
      <c r="I60" s="10" t="s">
        <v>38</v>
      </c>
      <c r="J60" s="10">
        <v>208.52799999999999</v>
      </c>
      <c r="K60" s="10">
        <f t="shared" si="15"/>
        <v>-208.52799999999999</v>
      </c>
      <c r="L60" s="10">
        <f t="shared" si="3"/>
        <v>0</v>
      </c>
      <c r="M60" s="10"/>
      <c r="N60" s="10">
        <v>0</v>
      </c>
      <c r="O60" s="10"/>
      <c r="P60" s="10">
        <f t="shared" si="4"/>
        <v>0</v>
      </c>
      <c r="Q60" s="12"/>
      <c r="R60" s="5">
        <f t="shared" si="9"/>
        <v>0</v>
      </c>
      <c r="S60" s="12"/>
      <c r="T60" s="10"/>
      <c r="U60" s="1" t="e">
        <f t="shared" si="6"/>
        <v>#DIV/0!</v>
      </c>
      <c r="V60" s="10" t="e">
        <f t="shared" si="7"/>
        <v>#DIV/0!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 t="s">
        <v>43</v>
      </c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37</v>
      </c>
      <c r="C61" s="1">
        <v>143.88200000000001</v>
      </c>
      <c r="D61" s="1"/>
      <c r="E61" s="1">
        <v>73.049000000000007</v>
      </c>
      <c r="F61" s="1">
        <v>60.442999999999998</v>
      </c>
      <c r="G61" s="7">
        <v>1</v>
      </c>
      <c r="H61" s="1">
        <v>30</v>
      </c>
      <c r="I61" s="1" t="s">
        <v>38</v>
      </c>
      <c r="J61" s="1">
        <v>63.5</v>
      </c>
      <c r="K61" s="1">
        <f t="shared" si="15"/>
        <v>9.5490000000000066</v>
      </c>
      <c r="L61" s="1">
        <f t="shared" si="3"/>
        <v>70.085000000000008</v>
      </c>
      <c r="M61" s="1">
        <v>2.964</v>
      </c>
      <c r="N61" s="1">
        <v>0</v>
      </c>
      <c r="O61" s="1"/>
      <c r="P61" s="1">
        <f t="shared" si="4"/>
        <v>14.017000000000001</v>
      </c>
      <c r="Q61" s="5">
        <f>10*P61-O61-N61-F61</f>
        <v>79.727000000000018</v>
      </c>
      <c r="R61" s="5">
        <f t="shared" si="9"/>
        <v>79.727000000000018</v>
      </c>
      <c r="S61" s="5"/>
      <c r="T61" s="1"/>
      <c r="U61" s="1">
        <f t="shared" si="6"/>
        <v>10</v>
      </c>
      <c r="V61" s="1">
        <f t="shared" si="7"/>
        <v>4.3121209959335092</v>
      </c>
      <c r="W61" s="1">
        <v>8.0774000000000008</v>
      </c>
      <c r="X61" s="1">
        <v>5.4201999999999986</v>
      </c>
      <c r="Y61" s="1">
        <v>7.9024000000000001</v>
      </c>
      <c r="Z61" s="1">
        <v>11.5336</v>
      </c>
      <c r="AA61" s="1">
        <v>17.689599999999999</v>
      </c>
      <c r="AB61" s="1">
        <v>15.923400000000001</v>
      </c>
      <c r="AC61" s="1">
        <v>9.6186000000000007</v>
      </c>
      <c r="AD61" s="1">
        <v>12.784000000000001</v>
      </c>
      <c r="AE61" s="1">
        <v>15.5002</v>
      </c>
      <c r="AF61" s="1">
        <v>10.469799999999999</v>
      </c>
      <c r="AG61" s="1"/>
      <c r="AH61" s="1">
        <f t="shared" si="8"/>
        <v>80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0" t="s">
        <v>102</v>
      </c>
      <c r="B62" s="10" t="s">
        <v>42</v>
      </c>
      <c r="C62" s="10"/>
      <c r="D62" s="10"/>
      <c r="E62" s="10"/>
      <c r="F62" s="10"/>
      <c r="G62" s="11">
        <v>0</v>
      </c>
      <c r="H62" s="10">
        <v>60</v>
      </c>
      <c r="I62" s="10" t="s">
        <v>38</v>
      </c>
      <c r="J62" s="10"/>
      <c r="K62" s="10">
        <f t="shared" si="15"/>
        <v>0</v>
      </c>
      <c r="L62" s="10">
        <f t="shared" si="3"/>
        <v>0</v>
      </c>
      <c r="M62" s="10"/>
      <c r="N62" s="10">
        <v>0</v>
      </c>
      <c r="O62" s="10"/>
      <c r="P62" s="10">
        <f t="shared" si="4"/>
        <v>0</v>
      </c>
      <c r="Q62" s="12"/>
      <c r="R62" s="5">
        <f t="shared" si="9"/>
        <v>0</v>
      </c>
      <c r="S62" s="12"/>
      <c r="T62" s="10"/>
      <c r="U62" s="1" t="e">
        <f t="shared" si="6"/>
        <v>#DIV/0!</v>
      </c>
      <c r="V62" s="10" t="e">
        <f t="shared" si="7"/>
        <v>#DIV/0!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 t="s">
        <v>43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103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5"/>
        <v>0</v>
      </c>
      <c r="L63" s="10">
        <f t="shared" si="3"/>
        <v>0</v>
      </c>
      <c r="M63" s="10"/>
      <c r="N63" s="10">
        <v>0</v>
      </c>
      <c r="O63" s="10"/>
      <c r="P63" s="10">
        <f t="shared" si="4"/>
        <v>0</v>
      </c>
      <c r="Q63" s="12"/>
      <c r="R63" s="5">
        <f t="shared" si="9"/>
        <v>0</v>
      </c>
      <c r="S63" s="12"/>
      <c r="T63" s="10"/>
      <c r="U63" s="1" t="e">
        <f t="shared" si="6"/>
        <v>#DIV/0!</v>
      </c>
      <c r="V63" s="10" t="e">
        <f t="shared" si="7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43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104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5"/>
        <v>0</v>
      </c>
      <c r="L64" s="10">
        <f t="shared" si="3"/>
        <v>0</v>
      </c>
      <c r="M64" s="10"/>
      <c r="N64" s="10">
        <v>0</v>
      </c>
      <c r="O64" s="10"/>
      <c r="P64" s="10">
        <f t="shared" si="4"/>
        <v>0</v>
      </c>
      <c r="Q64" s="12"/>
      <c r="R64" s="5">
        <f t="shared" si="9"/>
        <v>0</v>
      </c>
      <c r="S64" s="12"/>
      <c r="T64" s="10"/>
      <c r="U64" s="1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43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0" t="s">
        <v>105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5"/>
        <v>0</v>
      </c>
      <c r="L65" s="10">
        <f t="shared" si="3"/>
        <v>0</v>
      </c>
      <c r="M65" s="10"/>
      <c r="N65" s="10">
        <v>0</v>
      </c>
      <c r="O65" s="10"/>
      <c r="P65" s="10">
        <f t="shared" si="4"/>
        <v>0</v>
      </c>
      <c r="Q65" s="12"/>
      <c r="R65" s="5">
        <f t="shared" si="9"/>
        <v>0</v>
      </c>
      <c r="S65" s="12"/>
      <c r="T65" s="10"/>
      <c r="U65" s="1" t="e">
        <f t="shared" si="6"/>
        <v>#DIV/0!</v>
      </c>
      <c r="V65" s="10" t="e">
        <f t="shared" si="7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43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106</v>
      </c>
      <c r="B66" s="10" t="s">
        <v>42</v>
      </c>
      <c r="C66" s="10"/>
      <c r="D66" s="10"/>
      <c r="E66" s="10"/>
      <c r="F66" s="10"/>
      <c r="G66" s="11">
        <v>0</v>
      </c>
      <c r="H66" s="10">
        <v>55</v>
      </c>
      <c r="I66" s="10" t="s">
        <v>38</v>
      </c>
      <c r="J66" s="10"/>
      <c r="K66" s="10">
        <f t="shared" si="15"/>
        <v>0</v>
      </c>
      <c r="L66" s="10">
        <f t="shared" si="3"/>
        <v>0</v>
      </c>
      <c r="M66" s="10"/>
      <c r="N66" s="10">
        <v>0</v>
      </c>
      <c r="O66" s="10"/>
      <c r="P66" s="10">
        <f t="shared" si="4"/>
        <v>0</v>
      </c>
      <c r="Q66" s="12"/>
      <c r="R66" s="5">
        <f t="shared" si="9"/>
        <v>0</v>
      </c>
      <c r="S66" s="12"/>
      <c r="T66" s="10"/>
      <c r="U66" s="1" t="e">
        <f t="shared" si="6"/>
        <v>#DIV/0!</v>
      </c>
      <c r="V66" s="10" t="e">
        <f t="shared" si="7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 t="s">
        <v>43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107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5"/>
        <v>0</v>
      </c>
      <c r="L67" s="10">
        <f t="shared" si="3"/>
        <v>0</v>
      </c>
      <c r="M67" s="10"/>
      <c r="N67" s="10">
        <v>0</v>
      </c>
      <c r="O67" s="10"/>
      <c r="P67" s="10">
        <f t="shared" si="4"/>
        <v>0</v>
      </c>
      <c r="Q67" s="12"/>
      <c r="R67" s="5">
        <f t="shared" si="9"/>
        <v>0</v>
      </c>
      <c r="S67" s="12"/>
      <c r="T67" s="10"/>
      <c r="U67" s="1" t="e">
        <f t="shared" si="6"/>
        <v>#DIV/0!</v>
      </c>
      <c r="V67" s="10" t="e">
        <f t="shared" si="7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43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42</v>
      </c>
      <c r="C68" s="1">
        <v>45</v>
      </c>
      <c r="D68" s="1"/>
      <c r="E68" s="1">
        <v>44</v>
      </c>
      <c r="F68" s="1"/>
      <c r="G68" s="7">
        <v>0.4</v>
      </c>
      <c r="H68" s="1">
        <v>50</v>
      </c>
      <c r="I68" s="1" t="s">
        <v>38</v>
      </c>
      <c r="J68" s="1">
        <v>94</v>
      </c>
      <c r="K68" s="1">
        <f t="shared" si="15"/>
        <v>-50</v>
      </c>
      <c r="L68" s="1">
        <f t="shared" si="3"/>
        <v>44</v>
      </c>
      <c r="M68" s="1"/>
      <c r="N68" s="1">
        <v>70</v>
      </c>
      <c r="O68" s="1">
        <v>70.399999999999977</v>
      </c>
      <c r="P68" s="1">
        <f t="shared" si="4"/>
        <v>8.8000000000000007</v>
      </c>
      <c r="Q68" s="5"/>
      <c r="R68" s="5">
        <f t="shared" si="9"/>
        <v>0</v>
      </c>
      <c r="S68" s="5"/>
      <c r="T68" s="1"/>
      <c r="U68" s="1">
        <f t="shared" si="6"/>
        <v>15.954545454545451</v>
      </c>
      <c r="V68" s="1">
        <f t="shared" si="7"/>
        <v>15.954545454545451</v>
      </c>
      <c r="W68" s="1">
        <v>14.2</v>
      </c>
      <c r="X68" s="1">
        <v>11.4</v>
      </c>
      <c r="Y68" s="1">
        <v>0</v>
      </c>
      <c r="Z68" s="1">
        <v>0</v>
      </c>
      <c r="AA68" s="1">
        <v>14.2</v>
      </c>
      <c r="AB68" s="1">
        <v>14.4</v>
      </c>
      <c r="AC68" s="1">
        <v>3.2</v>
      </c>
      <c r="AD68" s="1">
        <v>6.6</v>
      </c>
      <c r="AE68" s="1">
        <v>5.6</v>
      </c>
      <c r="AF68" s="1">
        <v>2.2000000000000002</v>
      </c>
      <c r="AG68" s="1"/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109</v>
      </c>
      <c r="B69" s="1" t="s">
        <v>42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5"/>
        <v>0</v>
      </c>
      <c r="L69" s="1">
        <f t="shared" si="3"/>
        <v>0</v>
      </c>
      <c r="M69" s="1"/>
      <c r="N69" s="1">
        <v>12</v>
      </c>
      <c r="O69" s="1"/>
      <c r="P69" s="1">
        <f t="shared" si="4"/>
        <v>0</v>
      </c>
      <c r="Q69" s="14">
        <v>10</v>
      </c>
      <c r="R69" s="5">
        <f t="shared" si="9"/>
        <v>10</v>
      </c>
      <c r="S69" s="5"/>
      <c r="T69" s="1"/>
      <c r="U69" s="1" t="e">
        <f t="shared" si="6"/>
        <v>#DIV/0!</v>
      </c>
      <c r="V69" s="1" t="e">
        <f t="shared" si="7"/>
        <v>#DIV/0!</v>
      </c>
      <c r="W69" s="1">
        <v>0.6</v>
      </c>
      <c r="X69" s="1">
        <v>1.2</v>
      </c>
      <c r="Y69" s="1">
        <v>2.2000000000000002</v>
      </c>
      <c r="Z69" s="1">
        <v>3.4</v>
      </c>
      <c r="AA69" s="1">
        <v>4.2</v>
      </c>
      <c r="AB69" s="1">
        <v>2.6</v>
      </c>
      <c r="AC69" s="1">
        <v>1.4</v>
      </c>
      <c r="AD69" s="1">
        <v>2.2000000000000002</v>
      </c>
      <c r="AE69" s="1">
        <v>1.8</v>
      </c>
      <c r="AF69" s="1">
        <v>1.4</v>
      </c>
      <c r="AG69" s="13" t="s">
        <v>110</v>
      </c>
      <c r="AH69" s="1">
        <f t="shared" si="8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111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22">E70-J70</f>
        <v>0</v>
      </c>
      <c r="L70" s="1">
        <f t="shared" si="3"/>
        <v>0</v>
      </c>
      <c r="M70" s="1"/>
      <c r="N70" s="1"/>
      <c r="O70" s="13"/>
      <c r="P70" s="1">
        <f t="shared" si="4"/>
        <v>0</v>
      </c>
      <c r="Q70" s="14">
        <v>10</v>
      </c>
      <c r="R70" s="5">
        <f t="shared" si="9"/>
        <v>10</v>
      </c>
      <c r="S70" s="5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3" t="s">
        <v>112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113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22"/>
        <v>0</v>
      </c>
      <c r="L71" s="1">
        <f t="shared" ref="L71:L93" si="23">E71-M71</f>
        <v>0</v>
      </c>
      <c r="M71" s="1"/>
      <c r="N71" s="1"/>
      <c r="O71" s="13"/>
      <c r="P71" s="1">
        <f t="shared" ref="P71:P93" si="24">L71/5</f>
        <v>0</v>
      </c>
      <c r="Q71" s="14">
        <v>10</v>
      </c>
      <c r="R71" s="5">
        <f t="shared" ref="R71:R93" si="25">Q71</f>
        <v>10</v>
      </c>
      <c r="S71" s="5"/>
      <c r="T71" s="1"/>
      <c r="U71" s="1" t="e">
        <f t="shared" ref="U71:U93" si="26">(F71+N71+O71+R71)/P71</f>
        <v>#DIV/0!</v>
      </c>
      <c r="V71" s="1" t="e">
        <f t="shared" ref="V71:V93" si="27">(F71+N71+O71)/P71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-0.2</v>
      </c>
      <c r="AF71" s="1">
        <v>-0.2</v>
      </c>
      <c r="AG71" s="13" t="s">
        <v>114</v>
      </c>
      <c r="AH71" s="1">
        <f t="shared" ref="AH71:AH93" si="28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42</v>
      </c>
      <c r="C72" s="1">
        <v>116</v>
      </c>
      <c r="D72" s="1"/>
      <c r="E72" s="1">
        <v>114</v>
      </c>
      <c r="F72" s="1"/>
      <c r="G72" s="7">
        <v>0.4</v>
      </c>
      <c r="H72" s="1">
        <v>55</v>
      </c>
      <c r="I72" s="1" t="s">
        <v>38</v>
      </c>
      <c r="J72" s="1">
        <v>127</v>
      </c>
      <c r="K72" s="1">
        <f t="shared" si="22"/>
        <v>-13</v>
      </c>
      <c r="L72" s="1">
        <f t="shared" si="23"/>
        <v>114</v>
      </c>
      <c r="M72" s="1"/>
      <c r="N72" s="1">
        <v>0</v>
      </c>
      <c r="O72" s="1"/>
      <c r="P72" s="1">
        <f t="shared" si="24"/>
        <v>22.8</v>
      </c>
      <c r="Q72" s="5">
        <f>7*P72-O72-N72-F72</f>
        <v>159.6</v>
      </c>
      <c r="R72" s="5">
        <f t="shared" ref="R72" si="29">Q72+P72</f>
        <v>182.4</v>
      </c>
      <c r="S72" s="5"/>
      <c r="T72" s="1"/>
      <c r="U72" s="1">
        <f t="shared" si="26"/>
        <v>8</v>
      </c>
      <c r="V72" s="1">
        <f t="shared" si="27"/>
        <v>0</v>
      </c>
      <c r="W72" s="1">
        <v>8.4</v>
      </c>
      <c r="X72" s="1">
        <v>7.2</v>
      </c>
      <c r="Y72" s="1">
        <v>4</v>
      </c>
      <c r="Z72" s="1">
        <v>4</v>
      </c>
      <c r="AA72" s="1">
        <v>14</v>
      </c>
      <c r="AB72" s="1">
        <v>20.2</v>
      </c>
      <c r="AC72" s="1">
        <v>8</v>
      </c>
      <c r="AD72" s="1">
        <v>1.8</v>
      </c>
      <c r="AE72" s="1">
        <v>0.2</v>
      </c>
      <c r="AF72" s="1">
        <v>0.2</v>
      </c>
      <c r="AG72" s="1"/>
      <c r="AH72" s="1">
        <f t="shared" si="28"/>
        <v>73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37</v>
      </c>
      <c r="C73" s="1">
        <v>48.777999999999999</v>
      </c>
      <c r="D73" s="1"/>
      <c r="E73" s="1">
        <v>31.791</v>
      </c>
      <c r="F73" s="1">
        <v>15.558999999999999</v>
      </c>
      <c r="G73" s="7">
        <v>1</v>
      </c>
      <c r="H73" s="1">
        <v>55</v>
      </c>
      <c r="I73" s="1" t="s">
        <v>38</v>
      </c>
      <c r="J73" s="1">
        <v>28.8</v>
      </c>
      <c r="K73" s="1">
        <f t="shared" si="22"/>
        <v>2.9909999999999997</v>
      </c>
      <c r="L73" s="1">
        <f t="shared" si="23"/>
        <v>31.791</v>
      </c>
      <c r="M73" s="1"/>
      <c r="N73" s="1">
        <v>12.93399999999999</v>
      </c>
      <c r="O73" s="1">
        <v>25.628000000000011</v>
      </c>
      <c r="P73" s="1">
        <f t="shared" si="24"/>
        <v>6.3582000000000001</v>
      </c>
      <c r="Q73" s="5">
        <f t="shared" ref="Q73" si="30">10*P73-O73-N73-F73</f>
        <v>9.4610000000000039</v>
      </c>
      <c r="R73" s="5">
        <f t="shared" si="25"/>
        <v>9.4610000000000039</v>
      </c>
      <c r="S73" s="5"/>
      <c r="T73" s="1"/>
      <c r="U73" s="1">
        <f t="shared" si="26"/>
        <v>10</v>
      </c>
      <c r="V73" s="1">
        <f t="shared" si="27"/>
        <v>8.5120002516435456</v>
      </c>
      <c r="W73" s="1">
        <v>6.3140000000000001</v>
      </c>
      <c r="X73" s="1">
        <v>6.0284000000000004</v>
      </c>
      <c r="Y73" s="1">
        <v>4.9134000000000002</v>
      </c>
      <c r="Z73" s="1">
        <v>5.7858000000000001</v>
      </c>
      <c r="AA73" s="1">
        <v>6.7127999999999997</v>
      </c>
      <c r="AB73" s="1">
        <v>4.3632</v>
      </c>
      <c r="AC73" s="1">
        <v>2.5428000000000002</v>
      </c>
      <c r="AD73" s="1">
        <v>2.5428000000000002</v>
      </c>
      <c r="AE73" s="1">
        <v>2.1288</v>
      </c>
      <c r="AF73" s="1">
        <v>2.1280000000000001</v>
      </c>
      <c r="AG73" s="1"/>
      <c r="AH73" s="1">
        <f t="shared" si="28"/>
        <v>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117</v>
      </c>
      <c r="B74" s="10" t="s">
        <v>37</v>
      </c>
      <c r="C74" s="10"/>
      <c r="D74" s="10"/>
      <c r="E74" s="10"/>
      <c r="F74" s="10"/>
      <c r="G74" s="11">
        <v>0</v>
      </c>
      <c r="H74" s="10">
        <v>50</v>
      </c>
      <c r="I74" s="10" t="s">
        <v>38</v>
      </c>
      <c r="J74" s="10"/>
      <c r="K74" s="10">
        <f t="shared" si="22"/>
        <v>0</v>
      </c>
      <c r="L74" s="10">
        <f t="shared" si="23"/>
        <v>0</v>
      </c>
      <c r="M74" s="10"/>
      <c r="N74" s="10">
        <v>0</v>
      </c>
      <c r="O74" s="10"/>
      <c r="P74" s="10">
        <f t="shared" si="24"/>
        <v>0</v>
      </c>
      <c r="Q74" s="12"/>
      <c r="R74" s="5">
        <f t="shared" si="25"/>
        <v>0</v>
      </c>
      <c r="S74" s="12"/>
      <c r="T74" s="10"/>
      <c r="U74" s="1" t="e">
        <f t="shared" si="26"/>
        <v>#DIV/0!</v>
      </c>
      <c r="V74" s="10" t="e">
        <f t="shared" si="27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43</v>
      </c>
      <c r="AH74" s="1">
        <f t="shared" si="2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42</v>
      </c>
      <c r="C75" s="1">
        <v>8</v>
      </c>
      <c r="D75" s="1"/>
      <c r="E75" s="1">
        <v>6</v>
      </c>
      <c r="F75" s="1"/>
      <c r="G75" s="7">
        <v>0.2</v>
      </c>
      <c r="H75" s="1">
        <v>40</v>
      </c>
      <c r="I75" s="1" t="s">
        <v>38</v>
      </c>
      <c r="J75" s="1">
        <v>10</v>
      </c>
      <c r="K75" s="1">
        <f t="shared" si="22"/>
        <v>-4</v>
      </c>
      <c r="L75" s="1">
        <f t="shared" si="23"/>
        <v>6</v>
      </c>
      <c r="M75" s="1"/>
      <c r="N75" s="1">
        <v>6</v>
      </c>
      <c r="O75" s="1">
        <v>18</v>
      </c>
      <c r="P75" s="1">
        <f t="shared" si="24"/>
        <v>1.2</v>
      </c>
      <c r="Q75" s="5"/>
      <c r="R75" s="5">
        <f t="shared" si="25"/>
        <v>0</v>
      </c>
      <c r="S75" s="5"/>
      <c r="T75" s="1"/>
      <c r="U75" s="1">
        <f t="shared" si="26"/>
        <v>20</v>
      </c>
      <c r="V75" s="1">
        <f t="shared" si="27"/>
        <v>20</v>
      </c>
      <c r="W75" s="1">
        <v>3</v>
      </c>
      <c r="X75" s="1">
        <v>1.4</v>
      </c>
      <c r="Y75" s="1">
        <v>0</v>
      </c>
      <c r="Z75" s="1">
        <v>0.4</v>
      </c>
      <c r="AA75" s="1">
        <v>0.2</v>
      </c>
      <c r="AB75" s="1">
        <v>0.2</v>
      </c>
      <c r="AC75" s="1">
        <v>0.4</v>
      </c>
      <c r="AD75" s="1">
        <v>0.4</v>
      </c>
      <c r="AE75" s="1">
        <v>-0.2</v>
      </c>
      <c r="AF75" s="1">
        <v>-0.2</v>
      </c>
      <c r="AG75" s="1"/>
      <c r="AH75" s="1">
        <f t="shared" si="2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42</v>
      </c>
      <c r="C76" s="1">
        <v>72</v>
      </c>
      <c r="D76" s="1"/>
      <c r="E76" s="1">
        <v>70</v>
      </c>
      <c r="F76" s="1"/>
      <c r="G76" s="7">
        <v>0.2</v>
      </c>
      <c r="H76" s="1">
        <v>35</v>
      </c>
      <c r="I76" s="1" t="s">
        <v>38</v>
      </c>
      <c r="J76" s="1">
        <v>78</v>
      </c>
      <c r="K76" s="1">
        <f t="shared" si="22"/>
        <v>-8</v>
      </c>
      <c r="L76" s="1">
        <f t="shared" si="23"/>
        <v>70</v>
      </c>
      <c r="M76" s="1"/>
      <c r="N76" s="1">
        <v>0</v>
      </c>
      <c r="O76" s="1"/>
      <c r="P76" s="1">
        <f t="shared" si="24"/>
        <v>14</v>
      </c>
      <c r="Q76" s="5">
        <f>7*P76-O76-N76-F76</f>
        <v>98</v>
      </c>
      <c r="R76" s="5">
        <f t="shared" si="25"/>
        <v>98</v>
      </c>
      <c r="S76" s="5"/>
      <c r="T76" s="1"/>
      <c r="U76" s="1">
        <f t="shared" si="26"/>
        <v>7</v>
      </c>
      <c r="V76" s="1">
        <f t="shared" si="27"/>
        <v>0</v>
      </c>
      <c r="W76" s="1">
        <v>4.8</v>
      </c>
      <c r="X76" s="1">
        <v>3.6</v>
      </c>
      <c r="Y76" s="1">
        <v>0</v>
      </c>
      <c r="Z76" s="1">
        <v>0.4</v>
      </c>
      <c r="AA76" s="1">
        <v>8</v>
      </c>
      <c r="AB76" s="1">
        <v>10.4</v>
      </c>
      <c r="AC76" s="1">
        <v>3.2</v>
      </c>
      <c r="AD76" s="1">
        <v>0.8</v>
      </c>
      <c r="AE76" s="1">
        <v>-0.2</v>
      </c>
      <c r="AF76" s="1">
        <v>-0.2</v>
      </c>
      <c r="AG76" s="1"/>
      <c r="AH76" s="1">
        <f t="shared" si="28"/>
        <v>20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37</v>
      </c>
      <c r="C77" s="1">
        <v>243.88</v>
      </c>
      <c r="D77" s="1"/>
      <c r="E77" s="1">
        <v>148.72999999999999</v>
      </c>
      <c r="F77" s="1">
        <v>59.515000000000001</v>
      </c>
      <c r="G77" s="7">
        <v>1</v>
      </c>
      <c r="H77" s="1">
        <v>60</v>
      </c>
      <c r="I77" s="1" t="s">
        <v>38</v>
      </c>
      <c r="J77" s="1">
        <v>247.69</v>
      </c>
      <c r="K77" s="1">
        <f t="shared" si="22"/>
        <v>-98.960000000000008</v>
      </c>
      <c r="L77" s="1">
        <f t="shared" si="23"/>
        <v>146.19199999999998</v>
      </c>
      <c r="M77" s="1">
        <v>2.5379999999999998</v>
      </c>
      <c r="N77" s="1">
        <v>0</v>
      </c>
      <c r="O77" s="1">
        <v>82.818400000000025</v>
      </c>
      <c r="P77" s="1">
        <f t="shared" si="24"/>
        <v>29.238399999999995</v>
      </c>
      <c r="Q77" s="5">
        <f t="shared" ref="Q77:Q78" si="31">10*P77-O77-N77-F77</f>
        <v>150.05059999999992</v>
      </c>
      <c r="R77" s="5">
        <f>Q77+P77*2</f>
        <v>208.52739999999991</v>
      </c>
      <c r="S77" s="5"/>
      <c r="T77" s="1"/>
      <c r="U77" s="1">
        <f t="shared" si="26"/>
        <v>12</v>
      </c>
      <c r="V77" s="1">
        <f t="shared" si="27"/>
        <v>4.8680297143482569</v>
      </c>
      <c r="W77" s="1">
        <v>20.884799999999998</v>
      </c>
      <c r="X77" s="1">
        <v>17.824999999999999</v>
      </c>
      <c r="Y77" s="1">
        <v>17.6462</v>
      </c>
      <c r="Z77" s="1">
        <v>24.766200000000001</v>
      </c>
      <c r="AA77" s="1">
        <v>33.200800000000001</v>
      </c>
      <c r="AB77" s="1">
        <v>32.875599999999999</v>
      </c>
      <c r="AC77" s="1">
        <v>22.490400000000001</v>
      </c>
      <c r="AD77" s="1">
        <v>19.434000000000001</v>
      </c>
      <c r="AE77" s="1">
        <v>23.170400000000001</v>
      </c>
      <c r="AF77" s="1">
        <v>26.256399999999999</v>
      </c>
      <c r="AG77" s="1" t="s">
        <v>58</v>
      </c>
      <c r="AH77" s="1">
        <f t="shared" si="28"/>
        <v>209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121</v>
      </c>
      <c r="B78" s="1" t="s">
        <v>37</v>
      </c>
      <c r="C78" s="1">
        <v>981.97299999999996</v>
      </c>
      <c r="D78" s="1">
        <v>341.32499999999999</v>
      </c>
      <c r="E78" s="1">
        <v>641.60199999999998</v>
      </c>
      <c r="F78" s="1">
        <v>504.363</v>
      </c>
      <c r="G78" s="7">
        <v>1</v>
      </c>
      <c r="H78" s="1">
        <v>60</v>
      </c>
      <c r="I78" s="1" t="s">
        <v>38</v>
      </c>
      <c r="J78" s="1">
        <v>3637.09</v>
      </c>
      <c r="K78" s="1">
        <f t="shared" si="22"/>
        <v>-2995.4880000000003</v>
      </c>
      <c r="L78" s="1">
        <f t="shared" si="23"/>
        <v>626.62699999999995</v>
      </c>
      <c r="M78" s="1">
        <v>14.975</v>
      </c>
      <c r="N78" s="1">
        <v>189.1065999999997</v>
      </c>
      <c r="O78" s="1">
        <v>40.301000000000499</v>
      </c>
      <c r="P78" s="1">
        <f t="shared" si="24"/>
        <v>125.32539999999999</v>
      </c>
      <c r="Q78" s="5">
        <f t="shared" si="31"/>
        <v>519.48339999999985</v>
      </c>
      <c r="R78" s="5">
        <f>Q78+P78*2</f>
        <v>770.13419999999985</v>
      </c>
      <c r="S78" s="5"/>
      <c r="T78" s="1"/>
      <c r="U78" s="1">
        <f t="shared" si="26"/>
        <v>12.000000000000002</v>
      </c>
      <c r="V78" s="1">
        <f t="shared" si="27"/>
        <v>5.8549232637597823</v>
      </c>
      <c r="W78" s="1">
        <v>135.7424</v>
      </c>
      <c r="X78" s="1">
        <v>145.80459999999999</v>
      </c>
      <c r="Y78" s="1">
        <v>149.50720000000001</v>
      </c>
      <c r="Z78" s="1">
        <v>141.0034</v>
      </c>
      <c r="AA78" s="1">
        <v>140.62559999999999</v>
      </c>
      <c r="AB78" s="1">
        <v>158.4755999999999</v>
      </c>
      <c r="AC78" s="1">
        <v>149.29679999999999</v>
      </c>
      <c r="AD78" s="1">
        <v>138.32939999999999</v>
      </c>
      <c r="AE78" s="1">
        <v>113.85080000000001</v>
      </c>
      <c r="AF78" s="1">
        <v>163.8124</v>
      </c>
      <c r="AG78" s="1" t="s">
        <v>60</v>
      </c>
      <c r="AH78" s="1">
        <f t="shared" si="28"/>
        <v>770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122</v>
      </c>
      <c r="B79" s="1" t="s">
        <v>37</v>
      </c>
      <c r="C79" s="1">
        <v>2007.1880000000001</v>
      </c>
      <c r="D79" s="1"/>
      <c r="E79" s="1">
        <v>771.33600000000001</v>
      </c>
      <c r="F79" s="1">
        <v>924.01800000000003</v>
      </c>
      <c r="G79" s="7">
        <v>1</v>
      </c>
      <c r="H79" s="1">
        <v>60</v>
      </c>
      <c r="I79" s="1" t="s">
        <v>38</v>
      </c>
      <c r="J79" s="1">
        <v>4764.2809999999999</v>
      </c>
      <c r="K79" s="1">
        <f t="shared" si="22"/>
        <v>-3992.9449999999997</v>
      </c>
      <c r="L79" s="1">
        <f t="shared" si="23"/>
        <v>771.33600000000001</v>
      </c>
      <c r="M79" s="1"/>
      <c r="N79" s="1">
        <v>71.128799999999956</v>
      </c>
      <c r="O79" s="1">
        <v>655.2801000000004</v>
      </c>
      <c r="P79" s="1">
        <f t="shared" si="24"/>
        <v>154.2672</v>
      </c>
      <c r="Q79" s="5"/>
      <c r="R79" s="5">
        <v>50</v>
      </c>
      <c r="S79" s="5"/>
      <c r="T79" s="1"/>
      <c r="U79" s="1">
        <f t="shared" si="26"/>
        <v>11.022608175944079</v>
      </c>
      <c r="V79" s="1">
        <f t="shared" si="27"/>
        <v>10.698495208313888</v>
      </c>
      <c r="W79" s="1">
        <v>257.47140000000002</v>
      </c>
      <c r="X79" s="1">
        <v>221.4136</v>
      </c>
      <c r="Y79" s="1">
        <v>213.71379999999991</v>
      </c>
      <c r="Z79" s="1">
        <v>254.6438</v>
      </c>
      <c r="AA79" s="1">
        <v>267.33179999999999</v>
      </c>
      <c r="AB79" s="1">
        <v>255.36099999999999</v>
      </c>
      <c r="AC79" s="1">
        <v>209.58</v>
      </c>
      <c r="AD79" s="1">
        <v>186.12299999999999</v>
      </c>
      <c r="AE79" s="1">
        <v>133.81299999999999</v>
      </c>
      <c r="AF79" s="1">
        <v>155.6456</v>
      </c>
      <c r="AG79" s="1" t="s">
        <v>60</v>
      </c>
      <c r="AH79" s="1">
        <f t="shared" si="28"/>
        <v>50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37</v>
      </c>
      <c r="C80" s="1">
        <v>1100.329</v>
      </c>
      <c r="D80" s="1">
        <v>7.39</v>
      </c>
      <c r="E80" s="1">
        <v>891.28800000000001</v>
      </c>
      <c r="F80" s="1"/>
      <c r="G80" s="7">
        <v>1</v>
      </c>
      <c r="H80" s="1">
        <v>60</v>
      </c>
      <c r="I80" s="1" t="s">
        <v>38</v>
      </c>
      <c r="J80" s="1">
        <v>3302.1170000000002</v>
      </c>
      <c r="K80" s="1">
        <f t="shared" si="22"/>
        <v>-2410.8290000000002</v>
      </c>
      <c r="L80" s="1">
        <f t="shared" si="23"/>
        <v>831.11199999999997</v>
      </c>
      <c r="M80" s="1">
        <v>60.176000000000002</v>
      </c>
      <c r="N80" s="1">
        <v>1500</v>
      </c>
      <c r="O80" s="1">
        <v>750.01040000000012</v>
      </c>
      <c r="P80" s="1">
        <f t="shared" si="24"/>
        <v>166.22239999999999</v>
      </c>
      <c r="Q80" s="5"/>
      <c r="R80" s="5">
        <f t="shared" si="25"/>
        <v>0</v>
      </c>
      <c r="S80" s="5"/>
      <c r="T80" s="1"/>
      <c r="U80" s="1">
        <f t="shared" si="26"/>
        <v>13.536144346369685</v>
      </c>
      <c r="V80" s="1">
        <f t="shared" si="27"/>
        <v>13.536144346369685</v>
      </c>
      <c r="W80" s="1">
        <v>220.27379999999999</v>
      </c>
      <c r="X80" s="1">
        <v>198.94319999999999</v>
      </c>
      <c r="Y80" s="1">
        <v>90.397599999999869</v>
      </c>
      <c r="Z80" s="1">
        <v>169.67599999999999</v>
      </c>
      <c r="AA80" s="1">
        <v>203.65620000000001</v>
      </c>
      <c r="AB80" s="1">
        <v>163.46979999999991</v>
      </c>
      <c r="AC80" s="1">
        <v>201.29920000000001</v>
      </c>
      <c r="AD80" s="1">
        <v>248.6574</v>
      </c>
      <c r="AE80" s="1">
        <v>279.25639999999999</v>
      </c>
      <c r="AF80" s="1">
        <v>298.99119999999999</v>
      </c>
      <c r="AG80" s="1" t="s">
        <v>52</v>
      </c>
      <c r="AH80" s="1">
        <f t="shared" si="2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37</v>
      </c>
      <c r="C81" s="1">
        <v>10.928000000000001</v>
      </c>
      <c r="D81" s="1">
        <v>10.789</v>
      </c>
      <c r="E81" s="1">
        <v>6.7880000000000003</v>
      </c>
      <c r="F81" s="1">
        <v>13.558999999999999</v>
      </c>
      <c r="G81" s="7">
        <v>1</v>
      </c>
      <c r="H81" s="1">
        <v>55</v>
      </c>
      <c r="I81" s="1" t="s">
        <v>38</v>
      </c>
      <c r="J81" s="1">
        <v>7.3</v>
      </c>
      <c r="K81" s="1">
        <f t="shared" si="22"/>
        <v>-0.51199999999999957</v>
      </c>
      <c r="L81" s="1">
        <f t="shared" si="23"/>
        <v>6.7880000000000003</v>
      </c>
      <c r="M81" s="1"/>
      <c r="N81" s="1">
        <v>21.77</v>
      </c>
      <c r="O81" s="1"/>
      <c r="P81" s="1">
        <f t="shared" si="24"/>
        <v>1.3576000000000001</v>
      </c>
      <c r="Q81" s="5"/>
      <c r="R81" s="5">
        <f t="shared" si="25"/>
        <v>0</v>
      </c>
      <c r="S81" s="5"/>
      <c r="T81" s="1"/>
      <c r="U81" s="1">
        <f t="shared" si="26"/>
        <v>26.023129051266938</v>
      </c>
      <c r="V81" s="1">
        <f t="shared" si="27"/>
        <v>26.023129051266938</v>
      </c>
      <c r="W81" s="1">
        <v>2.7223999999999999</v>
      </c>
      <c r="X81" s="1">
        <v>3.5327999999999999</v>
      </c>
      <c r="Y81" s="1">
        <v>2.1684000000000001</v>
      </c>
      <c r="Z81" s="1">
        <v>1.6192</v>
      </c>
      <c r="AA81" s="1">
        <v>1.7436</v>
      </c>
      <c r="AB81" s="1">
        <v>3.0289999999999999</v>
      </c>
      <c r="AC81" s="1">
        <v>3.4157999999999999</v>
      </c>
      <c r="AD81" s="1">
        <v>1.8544</v>
      </c>
      <c r="AE81" s="1">
        <v>1.3211999999999999</v>
      </c>
      <c r="AF81" s="1">
        <v>1.5744</v>
      </c>
      <c r="AG81" s="16" t="s">
        <v>137</v>
      </c>
      <c r="AH81" s="1">
        <f t="shared" si="2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37</v>
      </c>
      <c r="C82" s="1">
        <v>21.492999999999999</v>
      </c>
      <c r="D82" s="1">
        <v>21.468</v>
      </c>
      <c r="E82" s="1">
        <v>12.068</v>
      </c>
      <c r="F82" s="1">
        <v>30.893000000000001</v>
      </c>
      <c r="G82" s="7">
        <v>1</v>
      </c>
      <c r="H82" s="1">
        <v>55</v>
      </c>
      <c r="I82" s="1" t="s">
        <v>38</v>
      </c>
      <c r="J82" s="1">
        <v>12.3</v>
      </c>
      <c r="K82" s="1">
        <f t="shared" si="22"/>
        <v>-0.23200000000000109</v>
      </c>
      <c r="L82" s="1">
        <f t="shared" si="23"/>
        <v>12.068</v>
      </c>
      <c r="M82" s="1"/>
      <c r="N82" s="1">
        <v>0</v>
      </c>
      <c r="O82" s="1"/>
      <c r="P82" s="1">
        <f t="shared" si="24"/>
        <v>2.4135999999999997</v>
      </c>
      <c r="Q82" s="5"/>
      <c r="R82" s="5">
        <f t="shared" si="25"/>
        <v>0</v>
      </c>
      <c r="S82" s="5"/>
      <c r="T82" s="1"/>
      <c r="U82" s="1">
        <f t="shared" si="26"/>
        <v>12.799552535631424</v>
      </c>
      <c r="V82" s="1">
        <f t="shared" si="27"/>
        <v>12.799552535631424</v>
      </c>
      <c r="W82" s="1">
        <v>1.34</v>
      </c>
      <c r="X82" s="1">
        <v>2.1448</v>
      </c>
      <c r="Y82" s="1">
        <v>3.2332000000000001</v>
      </c>
      <c r="Z82" s="1">
        <v>2.4304000000000001</v>
      </c>
      <c r="AA82" s="1">
        <v>1.6112</v>
      </c>
      <c r="AB82" s="1">
        <v>1.88</v>
      </c>
      <c r="AC82" s="1">
        <v>2.4188000000000001</v>
      </c>
      <c r="AD82" s="1">
        <v>2.15</v>
      </c>
      <c r="AE82" s="1">
        <v>1.6104000000000001</v>
      </c>
      <c r="AF82" s="1">
        <v>1.6064000000000001</v>
      </c>
      <c r="AG82" s="1"/>
      <c r="AH82" s="1">
        <f t="shared" si="2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126</v>
      </c>
      <c r="B83" s="1" t="s">
        <v>37</v>
      </c>
      <c r="C83" s="1">
        <v>10.682</v>
      </c>
      <c r="D83" s="1">
        <v>10.85</v>
      </c>
      <c r="E83" s="1">
        <v>6.63</v>
      </c>
      <c r="F83" s="1">
        <v>14.901999999999999</v>
      </c>
      <c r="G83" s="7">
        <v>1</v>
      </c>
      <c r="H83" s="1">
        <v>55</v>
      </c>
      <c r="I83" s="1" t="s">
        <v>38</v>
      </c>
      <c r="J83" s="1">
        <v>6.9</v>
      </c>
      <c r="K83" s="1">
        <f t="shared" si="22"/>
        <v>-0.27000000000000046</v>
      </c>
      <c r="L83" s="1">
        <f t="shared" si="23"/>
        <v>6.63</v>
      </c>
      <c r="M83" s="1"/>
      <c r="N83" s="1">
        <v>0</v>
      </c>
      <c r="O83" s="1"/>
      <c r="P83" s="1">
        <f t="shared" si="24"/>
        <v>1.3260000000000001</v>
      </c>
      <c r="Q83" s="5"/>
      <c r="R83" s="5">
        <f t="shared" si="25"/>
        <v>0</v>
      </c>
      <c r="S83" s="5"/>
      <c r="T83" s="1"/>
      <c r="U83" s="1">
        <f t="shared" si="26"/>
        <v>11.238310708898943</v>
      </c>
      <c r="V83" s="1">
        <f t="shared" si="27"/>
        <v>11.238310708898943</v>
      </c>
      <c r="W83" s="1">
        <v>0.53360000000000007</v>
      </c>
      <c r="X83" s="1">
        <v>0.53479999999999994</v>
      </c>
      <c r="Y83" s="1">
        <v>1.3368</v>
      </c>
      <c r="Z83" s="1">
        <v>0.80719999999999992</v>
      </c>
      <c r="AA83" s="1">
        <v>0.26960000000000001</v>
      </c>
      <c r="AB83" s="1">
        <v>0.5444</v>
      </c>
      <c r="AC83" s="1">
        <v>0.54800000000000004</v>
      </c>
      <c r="AD83" s="1">
        <v>0.80399999999999994</v>
      </c>
      <c r="AE83" s="1">
        <v>0.79920000000000002</v>
      </c>
      <c r="AF83" s="1">
        <v>0.80519999999999992</v>
      </c>
      <c r="AG83" s="1"/>
      <c r="AH83" s="1">
        <f t="shared" si="2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127</v>
      </c>
      <c r="B84" s="10" t="s">
        <v>37</v>
      </c>
      <c r="C84" s="10"/>
      <c r="D84" s="10"/>
      <c r="E84" s="10"/>
      <c r="F84" s="10"/>
      <c r="G84" s="11">
        <v>0</v>
      </c>
      <c r="H84" s="10">
        <v>60</v>
      </c>
      <c r="I84" s="10" t="s">
        <v>38</v>
      </c>
      <c r="J84" s="10"/>
      <c r="K84" s="10">
        <f t="shared" si="22"/>
        <v>0</v>
      </c>
      <c r="L84" s="10">
        <f t="shared" si="23"/>
        <v>0</v>
      </c>
      <c r="M84" s="10"/>
      <c r="N84" s="10">
        <v>0</v>
      </c>
      <c r="O84" s="10"/>
      <c r="P84" s="10">
        <f t="shared" si="24"/>
        <v>0</v>
      </c>
      <c r="Q84" s="12"/>
      <c r="R84" s="5">
        <f t="shared" si="25"/>
        <v>0</v>
      </c>
      <c r="S84" s="12"/>
      <c r="T84" s="10"/>
      <c r="U84" s="1" t="e">
        <f t="shared" si="26"/>
        <v>#DIV/0!</v>
      </c>
      <c r="V84" s="10" t="e">
        <f t="shared" si="27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 t="s">
        <v>43</v>
      </c>
      <c r="AH84" s="1">
        <f t="shared" si="2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128</v>
      </c>
      <c r="B85" s="1" t="s">
        <v>42</v>
      </c>
      <c r="C85" s="1">
        <v>79</v>
      </c>
      <c r="D85" s="1"/>
      <c r="E85" s="1">
        <v>63</v>
      </c>
      <c r="F85" s="1">
        <v>4</v>
      </c>
      <c r="G85" s="7">
        <v>0.3</v>
      </c>
      <c r="H85" s="1">
        <v>40</v>
      </c>
      <c r="I85" s="1" t="s">
        <v>38</v>
      </c>
      <c r="J85" s="1">
        <v>74</v>
      </c>
      <c r="K85" s="1">
        <f t="shared" si="22"/>
        <v>-11</v>
      </c>
      <c r="L85" s="1">
        <f t="shared" si="23"/>
        <v>63</v>
      </c>
      <c r="M85" s="1"/>
      <c r="N85" s="1">
        <v>0</v>
      </c>
      <c r="O85" s="1">
        <v>11.8</v>
      </c>
      <c r="P85" s="1">
        <f t="shared" si="24"/>
        <v>12.6</v>
      </c>
      <c r="Q85" s="5">
        <f>8*P85-O85-N85-F85</f>
        <v>85</v>
      </c>
      <c r="R85" s="5">
        <f t="shared" si="25"/>
        <v>85</v>
      </c>
      <c r="S85" s="5"/>
      <c r="T85" s="1"/>
      <c r="U85" s="1">
        <f t="shared" si="26"/>
        <v>8</v>
      </c>
      <c r="V85" s="1">
        <f t="shared" si="27"/>
        <v>1.253968253968254</v>
      </c>
      <c r="W85" s="1">
        <v>6.8</v>
      </c>
      <c r="X85" s="1">
        <v>5.4</v>
      </c>
      <c r="Y85" s="1">
        <v>1.8</v>
      </c>
      <c r="Z85" s="1">
        <v>2.2000000000000002</v>
      </c>
      <c r="AA85" s="1">
        <v>10.4</v>
      </c>
      <c r="AB85" s="1">
        <v>12.8</v>
      </c>
      <c r="AC85" s="1">
        <v>5.6</v>
      </c>
      <c r="AD85" s="1">
        <v>6.6</v>
      </c>
      <c r="AE85" s="1">
        <v>5.2</v>
      </c>
      <c r="AF85" s="1">
        <v>2.6</v>
      </c>
      <c r="AG85" s="1"/>
      <c r="AH85" s="1">
        <f t="shared" si="28"/>
        <v>26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42</v>
      </c>
      <c r="C86" s="1">
        <v>24</v>
      </c>
      <c r="D86" s="1"/>
      <c r="E86" s="1">
        <v>22</v>
      </c>
      <c r="F86" s="1"/>
      <c r="G86" s="7">
        <v>0.3</v>
      </c>
      <c r="H86" s="1">
        <v>40</v>
      </c>
      <c r="I86" s="1" t="s">
        <v>38</v>
      </c>
      <c r="J86" s="1">
        <v>28</v>
      </c>
      <c r="K86" s="1">
        <f t="shared" si="22"/>
        <v>-6</v>
      </c>
      <c r="L86" s="1">
        <f t="shared" si="23"/>
        <v>22</v>
      </c>
      <c r="M86" s="1"/>
      <c r="N86" s="1">
        <v>65</v>
      </c>
      <c r="O86" s="1">
        <v>54.599999999999987</v>
      </c>
      <c r="P86" s="1">
        <f t="shared" si="24"/>
        <v>4.4000000000000004</v>
      </c>
      <c r="Q86" s="5"/>
      <c r="R86" s="5">
        <f t="shared" si="25"/>
        <v>0</v>
      </c>
      <c r="S86" s="5"/>
      <c r="T86" s="1"/>
      <c r="U86" s="1">
        <f t="shared" si="26"/>
        <v>27.18181818181818</v>
      </c>
      <c r="V86" s="1">
        <f t="shared" si="27"/>
        <v>27.18181818181818</v>
      </c>
      <c r="W86" s="1">
        <v>11.6</v>
      </c>
      <c r="X86" s="1">
        <v>8.8000000000000007</v>
      </c>
      <c r="Y86" s="1">
        <v>4.2</v>
      </c>
      <c r="Z86" s="1">
        <v>4</v>
      </c>
      <c r="AA86" s="1">
        <v>5.8</v>
      </c>
      <c r="AB86" s="1">
        <v>8.6</v>
      </c>
      <c r="AC86" s="1">
        <v>4.5999999999999996</v>
      </c>
      <c r="AD86" s="1">
        <v>4.2</v>
      </c>
      <c r="AE86" s="1">
        <v>4.5999999999999996</v>
      </c>
      <c r="AF86" s="1">
        <v>3.4</v>
      </c>
      <c r="AG86" s="1"/>
      <c r="AH86" s="1">
        <f t="shared" si="2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42</v>
      </c>
      <c r="C87" s="1">
        <v>67</v>
      </c>
      <c r="D87" s="1"/>
      <c r="E87" s="1">
        <v>33</v>
      </c>
      <c r="F87" s="1">
        <v>11</v>
      </c>
      <c r="G87" s="7">
        <v>0.3</v>
      </c>
      <c r="H87" s="1">
        <v>40</v>
      </c>
      <c r="I87" s="1" t="s">
        <v>38</v>
      </c>
      <c r="J87" s="1">
        <v>39</v>
      </c>
      <c r="K87" s="1">
        <f t="shared" si="22"/>
        <v>-6</v>
      </c>
      <c r="L87" s="1">
        <f t="shared" si="23"/>
        <v>33</v>
      </c>
      <c r="M87" s="1"/>
      <c r="N87" s="1">
        <v>6</v>
      </c>
      <c r="O87" s="1">
        <v>53.599999999999987</v>
      </c>
      <c r="P87" s="1">
        <f t="shared" si="24"/>
        <v>6.6</v>
      </c>
      <c r="Q87" s="5"/>
      <c r="R87" s="5">
        <f t="shared" si="25"/>
        <v>0</v>
      </c>
      <c r="S87" s="5"/>
      <c r="T87" s="1"/>
      <c r="U87" s="1">
        <f t="shared" si="26"/>
        <v>10.696969696969697</v>
      </c>
      <c r="V87" s="1">
        <f t="shared" si="27"/>
        <v>10.696969696969697</v>
      </c>
      <c r="W87" s="1">
        <v>8.6</v>
      </c>
      <c r="X87" s="1">
        <v>5.6</v>
      </c>
      <c r="Y87" s="1">
        <v>3.4</v>
      </c>
      <c r="Z87" s="1">
        <v>7.6</v>
      </c>
      <c r="AA87" s="1">
        <v>10.8</v>
      </c>
      <c r="AB87" s="1">
        <v>6.8</v>
      </c>
      <c r="AC87" s="1">
        <v>6.4</v>
      </c>
      <c r="AD87" s="1">
        <v>7.4</v>
      </c>
      <c r="AE87" s="1">
        <v>6.2</v>
      </c>
      <c r="AF87" s="1">
        <v>6.4</v>
      </c>
      <c r="AG87" s="1"/>
      <c r="AH87" s="1">
        <f t="shared" si="28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37</v>
      </c>
      <c r="C88" s="1">
        <v>633.40099999999995</v>
      </c>
      <c r="D88" s="1">
        <v>34.21</v>
      </c>
      <c r="E88" s="1">
        <v>486.48</v>
      </c>
      <c r="F88" s="1">
        <v>112.455</v>
      </c>
      <c r="G88" s="7">
        <v>1</v>
      </c>
      <c r="H88" s="1">
        <v>40</v>
      </c>
      <c r="I88" s="1" t="s">
        <v>38</v>
      </c>
      <c r="J88" s="1">
        <v>563.226</v>
      </c>
      <c r="K88" s="1">
        <f t="shared" si="22"/>
        <v>-76.745999999999981</v>
      </c>
      <c r="L88" s="1">
        <f t="shared" si="23"/>
        <v>483.55600000000004</v>
      </c>
      <c r="M88" s="1">
        <v>2.9239999999999999</v>
      </c>
      <c r="N88" s="1">
        <v>219.59100000000001</v>
      </c>
      <c r="O88" s="1">
        <v>176.82400000000001</v>
      </c>
      <c r="P88" s="1">
        <f t="shared" si="24"/>
        <v>96.711200000000005</v>
      </c>
      <c r="Q88" s="5">
        <f t="shared" ref="Q88:Q91" si="32">10*P88-O88-N88-F88</f>
        <v>458.24200000000002</v>
      </c>
      <c r="R88" s="5">
        <f>Q88+P88*2</f>
        <v>651.6644</v>
      </c>
      <c r="S88" s="5"/>
      <c r="T88" s="1"/>
      <c r="U88" s="1">
        <f t="shared" si="26"/>
        <v>12</v>
      </c>
      <c r="V88" s="1">
        <f t="shared" si="27"/>
        <v>5.2617483807459733</v>
      </c>
      <c r="W88" s="1">
        <v>77.331000000000003</v>
      </c>
      <c r="X88" s="1">
        <v>81.289599999999993</v>
      </c>
      <c r="Y88" s="1">
        <v>83.074399999999997</v>
      </c>
      <c r="Z88" s="1">
        <v>92.516999999999996</v>
      </c>
      <c r="AA88" s="1">
        <v>119.5634</v>
      </c>
      <c r="AB88" s="1">
        <v>110.9466</v>
      </c>
      <c r="AC88" s="1">
        <v>89.002800000000008</v>
      </c>
      <c r="AD88" s="1">
        <v>94.596000000000004</v>
      </c>
      <c r="AE88" s="1">
        <v>97.632599999999996</v>
      </c>
      <c r="AF88" s="1">
        <v>92.481799999999993</v>
      </c>
      <c r="AG88" s="1" t="s">
        <v>58</v>
      </c>
      <c r="AH88" s="1">
        <f t="shared" si="28"/>
        <v>652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42</v>
      </c>
      <c r="C89" s="1">
        <v>205</v>
      </c>
      <c r="D89" s="1"/>
      <c r="E89" s="1">
        <v>157</v>
      </c>
      <c r="F89" s="1">
        <v>22</v>
      </c>
      <c r="G89" s="7">
        <v>0.3</v>
      </c>
      <c r="H89" s="1">
        <v>40</v>
      </c>
      <c r="I89" s="1" t="s">
        <v>38</v>
      </c>
      <c r="J89" s="1">
        <v>167</v>
      </c>
      <c r="K89" s="1">
        <f t="shared" si="22"/>
        <v>-10</v>
      </c>
      <c r="L89" s="1">
        <f t="shared" si="23"/>
        <v>157</v>
      </c>
      <c r="M89" s="1"/>
      <c r="N89" s="1">
        <v>0</v>
      </c>
      <c r="O89" s="1">
        <v>33.399999999999977</v>
      </c>
      <c r="P89" s="1">
        <f t="shared" si="24"/>
        <v>31.4</v>
      </c>
      <c r="Q89" s="5">
        <f>9*P89-O89-N89-F89</f>
        <v>227.2</v>
      </c>
      <c r="R89" s="5">
        <f t="shared" si="25"/>
        <v>227.2</v>
      </c>
      <c r="S89" s="5"/>
      <c r="T89" s="1"/>
      <c r="U89" s="1">
        <f t="shared" si="26"/>
        <v>9</v>
      </c>
      <c r="V89" s="1">
        <f t="shared" si="27"/>
        <v>1.7643312101910822</v>
      </c>
      <c r="W89" s="1">
        <v>18.399999999999999</v>
      </c>
      <c r="X89" s="1">
        <v>14.6</v>
      </c>
      <c r="Y89" s="1">
        <v>-0.8</v>
      </c>
      <c r="Z89" s="1">
        <v>-0.8</v>
      </c>
      <c r="AA89" s="1">
        <v>24</v>
      </c>
      <c r="AB89" s="1">
        <v>25.4</v>
      </c>
      <c r="AC89" s="1">
        <v>8.6</v>
      </c>
      <c r="AD89" s="1">
        <v>8</v>
      </c>
      <c r="AE89" s="1">
        <v>7.2</v>
      </c>
      <c r="AF89" s="1">
        <v>7.8</v>
      </c>
      <c r="AG89" s="1"/>
      <c r="AH89" s="1">
        <f t="shared" si="28"/>
        <v>68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42</v>
      </c>
      <c r="C90" s="1">
        <v>48</v>
      </c>
      <c r="D90" s="1">
        <v>18</v>
      </c>
      <c r="E90" s="1">
        <v>41</v>
      </c>
      <c r="F90" s="1">
        <v>22</v>
      </c>
      <c r="G90" s="7">
        <v>0.3</v>
      </c>
      <c r="H90" s="1">
        <v>40</v>
      </c>
      <c r="I90" s="1" t="s">
        <v>38</v>
      </c>
      <c r="J90" s="1">
        <v>47</v>
      </c>
      <c r="K90" s="1">
        <f t="shared" si="22"/>
        <v>-6</v>
      </c>
      <c r="L90" s="1">
        <f t="shared" si="23"/>
        <v>41</v>
      </c>
      <c r="M90" s="1"/>
      <c r="N90" s="1">
        <v>0</v>
      </c>
      <c r="O90" s="1"/>
      <c r="P90" s="1">
        <f t="shared" si="24"/>
        <v>8.1999999999999993</v>
      </c>
      <c r="Q90" s="5">
        <f t="shared" si="32"/>
        <v>60</v>
      </c>
      <c r="R90" s="5">
        <f t="shared" si="25"/>
        <v>60</v>
      </c>
      <c r="S90" s="5"/>
      <c r="T90" s="1"/>
      <c r="U90" s="1">
        <f t="shared" si="26"/>
        <v>10</v>
      </c>
      <c r="V90" s="1">
        <f t="shared" si="27"/>
        <v>2.6829268292682928</v>
      </c>
      <c r="W90" s="1">
        <v>2.4</v>
      </c>
      <c r="X90" s="1">
        <v>-1</v>
      </c>
      <c r="Y90" s="1">
        <v>5</v>
      </c>
      <c r="Z90" s="1">
        <v>5.4</v>
      </c>
      <c r="AA90" s="1">
        <v>1.6</v>
      </c>
      <c r="AB90" s="1">
        <v>1.4</v>
      </c>
      <c r="AC90" s="1">
        <v>3.4</v>
      </c>
      <c r="AD90" s="1">
        <v>4.4000000000000004</v>
      </c>
      <c r="AE90" s="1">
        <v>3.8</v>
      </c>
      <c r="AF90" s="1">
        <v>3.2</v>
      </c>
      <c r="AG90" s="18" t="s">
        <v>139</v>
      </c>
      <c r="AH90" s="1">
        <f t="shared" si="28"/>
        <v>18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37</v>
      </c>
      <c r="C91" s="1">
        <v>55.71</v>
      </c>
      <c r="D91" s="1"/>
      <c r="E91" s="1">
        <v>19.472000000000001</v>
      </c>
      <c r="F91" s="1">
        <v>34.677999999999997</v>
      </c>
      <c r="G91" s="7">
        <v>1</v>
      </c>
      <c r="H91" s="1">
        <v>45</v>
      </c>
      <c r="I91" s="1" t="s">
        <v>38</v>
      </c>
      <c r="J91" s="1">
        <v>19.5</v>
      </c>
      <c r="K91" s="1">
        <f t="shared" si="22"/>
        <v>-2.7999999999998693E-2</v>
      </c>
      <c r="L91" s="1">
        <f t="shared" si="23"/>
        <v>19.472000000000001</v>
      </c>
      <c r="M91" s="1"/>
      <c r="N91" s="1">
        <v>0</v>
      </c>
      <c r="O91" s="1"/>
      <c r="P91" s="1">
        <f t="shared" si="24"/>
        <v>3.8944000000000001</v>
      </c>
      <c r="Q91" s="5">
        <f t="shared" si="32"/>
        <v>4.2660000000000053</v>
      </c>
      <c r="R91" s="5">
        <f t="shared" si="25"/>
        <v>4.2660000000000053</v>
      </c>
      <c r="S91" s="5"/>
      <c r="T91" s="1"/>
      <c r="U91" s="1">
        <f t="shared" si="26"/>
        <v>10</v>
      </c>
      <c r="V91" s="1">
        <f t="shared" si="27"/>
        <v>8.904580936729662</v>
      </c>
      <c r="W91" s="1">
        <v>2.5278</v>
      </c>
      <c r="X91" s="1">
        <v>2.6461999999999999</v>
      </c>
      <c r="Y91" s="1">
        <v>4.2392000000000003</v>
      </c>
      <c r="Z91" s="1">
        <v>6.8632000000000009</v>
      </c>
      <c r="AA91" s="1">
        <v>8.4496000000000002</v>
      </c>
      <c r="AB91" s="1">
        <v>6.8559999999999999</v>
      </c>
      <c r="AC91" s="1">
        <v>4.4735999999999994</v>
      </c>
      <c r="AD91" s="1">
        <v>4.0140000000000002</v>
      </c>
      <c r="AE91" s="1">
        <v>3.1684000000000001</v>
      </c>
      <c r="AF91" s="1">
        <v>5.0716000000000001</v>
      </c>
      <c r="AG91" s="1"/>
      <c r="AH91" s="1">
        <f t="shared" si="28"/>
        <v>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42</v>
      </c>
      <c r="C92" s="1">
        <v>49</v>
      </c>
      <c r="D92" s="1"/>
      <c r="E92" s="1">
        <v>12</v>
      </c>
      <c r="F92" s="1">
        <v>34</v>
      </c>
      <c r="G92" s="7">
        <v>0.33</v>
      </c>
      <c r="H92" s="1">
        <v>40</v>
      </c>
      <c r="I92" s="1" t="s">
        <v>38</v>
      </c>
      <c r="J92" s="1">
        <v>20</v>
      </c>
      <c r="K92" s="1">
        <f t="shared" si="22"/>
        <v>-8</v>
      </c>
      <c r="L92" s="1">
        <f t="shared" si="23"/>
        <v>12</v>
      </c>
      <c r="M92" s="1"/>
      <c r="N92" s="1">
        <v>0</v>
      </c>
      <c r="O92" s="1"/>
      <c r="P92" s="1">
        <f t="shared" si="24"/>
        <v>2.4</v>
      </c>
      <c r="Q92" s="5"/>
      <c r="R92" s="5">
        <f t="shared" si="25"/>
        <v>0</v>
      </c>
      <c r="S92" s="5"/>
      <c r="T92" s="1"/>
      <c r="U92" s="1">
        <f t="shared" si="26"/>
        <v>14.166666666666668</v>
      </c>
      <c r="V92" s="1">
        <f t="shared" si="27"/>
        <v>14.166666666666668</v>
      </c>
      <c r="W92" s="1">
        <v>3.8</v>
      </c>
      <c r="X92" s="1">
        <v>3</v>
      </c>
      <c r="Y92" s="1">
        <v>3.2</v>
      </c>
      <c r="Z92" s="1">
        <v>5.2</v>
      </c>
      <c r="AA92" s="1">
        <v>5.4</v>
      </c>
      <c r="AB92" s="1">
        <v>3</v>
      </c>
      <c r="AC92" s="1">
        <v>3.8</v>
      </c>
      <c r="AD92" s="1">
        <v>5</v>
      </c>
      <c r="AE92" s="1">
        <v>4.4000000000000004</v>
      </c>
      <c r="AF92" s="1">
        <v>3</v>
      </c>
      <c r="AG92" s="1"/>
      <c r="AH92" s="1">
        <f t="shared" si="2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136</v>
      </c>
      <c r="B93" s="1" t="s">
        <v>42</v>
      </c>
      <c r="C93" s="1">
        <v>10</v>
      </c>
      <c r="D93" s="1"/>
      <c r="E93" s="1">
        <v>3</v>
      </c>
      <c r="F93" s="1">
        <v>7</v>
      </c>
      <c r="G93" s="7">
        <v>0.33</v>
      </c>
      <c r="H93" s="1">
        <v>50</v>
      </c>
      <c r="I93" s="1" t="s">
        <v>38</v>
      </c>
      <c r="J93" s="1">
        <v>3</v>
      </c>
      <c r="K93" s="1">
        <f t="shared" si="22"/>
        <v>0</v>
      </c>
      <c r="L93" s="1">
        <f t="shared" si="23"/>
        <v>3</v>
      </c>
      <c r="M93" s="1"/>
      <c r="N93" s="1">
        <v>0</v>
      </c>
      <c r="O93" s="1"/>
      <c r="P93" s="1">
        <f t="shared" si="24"/>
        <v>0.6</v>
      </c>
      <c r="Q93" s="5"/>
      <c r="R93" s="5">
        <f t="shared" si="25"/>
        <v>0</v>
      </c>
      <c r="S93" s="5"/>
      <c r="T93" s="1"/>
      <c r="U93" s="1">
        <f t="shared" si="26"/>
        <v>11.666666666666668</v>
      </c>
      <c r="V93" s="1">
        <f t="shared" si="27"/>
        <v>11.666666666666668</v>
      </c>
      <c r="W93" s="1">
        <v>0.8</v>
      </c>
      <c r="X93" s="1">
        <v>0.6</v>
      </c>
      <c r="Y93" s="1">
        <v>0.4</v>
      </c>
      <c r="Z93" s="1">
        <v>0.4</v>
      </c>
      <c r="AA93" s="1">
        <v>0.8</v>
      </c>
      <c r="AB93" s="1">
        <v>0.8</v>
      </c>
      <c r="AC93" s="1">
        <v>0.6</v>
      </c>
      <c r="AD93" s="1">
        <v>0.6</v>
      </c>
      <c r="AE93" s="1">
        <v>-0.4</v>
      </c>
      <c r="AF93" s="1">
        <v>-0.4</v>
      </c>
      <c r="AG93" s="19" t="s">
        <v>138</v>
      </c>
      <c r="AH93" s="1">
        <f t="shared" si="2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2025-03-05T14:24:38Z</dcterms:created>
  <dcterms:modified xsi:type="dcterms:W3CDTF">2025-03-06T07:59:02Z</dcterms:modified>
</cp:coreProperties>
</file>