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C66D6567-3D51-443D-924A-2E51E25734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Y295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Y279" i="1" s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3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X644" i="1" s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41" i="1"/>
  <c r="Y45" i="1"/>
  <c r="Y72" i="1"/>
  <c r="Y95" i="1"/>
  <c r="Y136" i="1"/>
  <c r="Y187" i="1"/>
  <c r="Y194" i="1"/>
  <c r="Y198" i="1"/>
  <c r="Y210" i="1"/>
  <c r="BP222" i="1"/>
  <c r="BN222" i="1"/>
  <c r="Z222" i="1"/>
  <c r="BP229" i="1"/>
  <c r="BN229" i="1"/>
  <c r="Z229" i="1"/>
  <c r="BP238" i="1"/>
  <c r="BN238" i="1"/>
  <c r="Z238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M652" i="1"/>
  <c r="Y273" i="1"/>
  <c r="BP264" i="1"/>
  <c r="BN264" i="1"/>
  <c r="Z264" i="1"/>
  <c r="BP268" i="1"/>
  <c r="BN268" i="1"/>
  <c r="Z268" i="1"/>
  <c r="Y274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Y31" i="1"/>
  <c r="Y56" i="1"/>
  <c r="Y64" i="1"/>
  <c r="Y82" i="1"/>
  <c r="Y88" i="1"/>
  <c r="Y105" i="1"/>
  <c r="Y114" i="1"/>
  <c r="Y120" i="1"/>
  <c r="Y130" i="1"/>
  <c r="Y141" i="1"/>
  <c r="Y147" i="1"/>
  <c r="Y151" i="1"/>
  <c r="Y164" i="1"/>
  <c r="Y170" i="1"/>
  <c r="Y176" i="1"/>
  <c r="BP220" i="1"/>
  <c r="BN220" i="1"/>
  <c r="BP242" i="1"/>
  <c r="BN242" i="1"/>
  <c r="Z242" i="1"/>
  <c r="Y244" i="1"/>
  <c r="Y260" i="1"/>
  <c r="BP259" i="1"/>
  <c r="BN259" i="1"/>
  <c r="Z259" i="1"/>
  <c r="Z260" i="1" s="1"/>
  <c r="Y261" i="1"/>
  <c r="BP272" i="1"/>
  <c r="BN272" i="1"/>
  <c r="Z272" i="1"/>
  <c r="O652" i="1"/>
  <c r="Y278" i="1"/>
  <c r="BP277" i="1"/>
  <c r="BN277" i="1"/>
  <c r="Z277" i="1"/>
  <c r="Z278" i="1" s="1"/>
  <c r="P652" i="1"/>
  <c r="Y285" i="1"/>
  <c r="BP282" i="1"/>
  <c r="BN282" i="1"/>
  <c r="Z282" i="1"/>
  <c r="BP291" i="1"/>
  <c r="BN291" i="1"/>
  <c r="Z291" i="1"/>
  <c r="BP348" i="1"/>
  <c r="BN348" i="1"/>
  <c r="Z348" i="1"/>
  <c r="Z355" i="1" s="1"/>
  <c r="BP352" i="1"/>
  <c r="BN352" i="1"/>
  <c r="Z352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Z26" i="1" s="1"/>
  <c r="BN23" i="1"/>
  <c r="Y643" i="1" s="1"/>
  <c r="Z25" i="1"/>
  <c r="BN25" i="1"/>
  <c r="Y26" i="1"/>
  <c r="X642" i="1"/>
  <c r="Z29" i="1"/>
  <c r="Z30" i="1" s="1"/>
  <c r="BN29" i="1"/>
  <c r="BP29" i="1"/>
  <c r="Y644" i="1" s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52" i="1"/>
  <c r="Z50" i="1"/>
  <c r="Z56" i="1" s="1"/>
  <c r="BN50" i="1"/>
  <c r="Z52" i="1"/>
  <c r="BN52" i="1"/>
  <c r="Z54" i="1"/>
  <c r="BN54" i="1"/>
  <c r="Y57" i="1"/>
  <c r="Z60" i="1"/>
  <c r="Z63" i="1" s="1"/>
  <c r="BN60" i="1"/>
  <c r="Z62" i="1"/>
  <c r="BN62" i="1"/>
  <c r="Z66" i="1"/>
  <c r="BN66" i="1"/>
  <c r="BP66" i="1"/>
  <c r="Z68" i="1"/>
  <c r="BN68" i="1"/>
  <c r="Z70" i="1"/>
  <c r="BN70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Z164" i="1" s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Z224" i="1" s="1"/>
  <c r="BN212" i="1"/>
  <c r="BP212" i="1"/>
  <c r="Z214" i="1"/>
  <c r="BN214" i="1"/>
  <c r="Z216" i="1"/>
  <c r="BN216" i="1"/>
  <c r="Z218" i="1"/>
  <c r="BN218" i="1"/>
  <c r="Z220" i="1"/>
  <c r="Y224" i="1"/>
  <c r="Y232" i="1"/>
  <c r="BP227" i="1"/>
  <c r="BN227" i="1"/>
  <c r="Z227" i="1"/>
  <c r="Z231" i="1" s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Z295" i="1" s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0" i="1"/>
  <c r="BN350" i="1"/>
  <c r="Z350" i="1"/>
  <c r="Y355" i="1"/>
  <c r="Z362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R652" i="1"/>
  <c r="Y301" i="1"/>
  <c r="Y329" i="1"/>
  <c r="Y344" i="1"/>
  <c r="V652" i="1"/>
  <c r="Y356" i="1"/>
  <c r="BP353" i="1"/>
  <c r="BN353" i="1"/>
  <c r="Z353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Z480" i="1" s="1"/>
  <c r="BP474" i="1"/>
  <c r="BN474" i="1"/>
  <c r="Z474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Z538" i="1" s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614" i="1"/>
  <c r="Z596" i="1"/>
  <c r="Z416" i="1"/>
  <c r="Z384" i="1"/>
  <c r="Z371" i="1"/>
  <c r="Z105" i="1"/>
  <c r="Z94" i="1"/>
  <c r="Z72" i="1"/>
  <c r="Z647" i="1" s="1"/>
  <c r="Y646" i="1"/>
  <c r="Z285" i="1"/>
  <c r="Z273" i="1"/>
  <c r="Z256" i="1"/>
  <c r="Z455" i="1"/>
  <c r="Z442" i="1"/>
  <c r="Z401" i="1"/>
  <c r="Y642" i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<sst xmlns="http://schemas.openxmlformats.org/spreadsheetml/2006/main" count="3007" uniqueCount="1071">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</sst>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3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19</v>
      </c>
      <c r="Y59" s="742">
        <f>IFERROR(IF(X59="",0,CEILING((X59/$H59),1)*$H59),"")</f>
        <v>21.6</v>
      </c>
      <c r="Z59" s="36">
        <f>IFERROR(IF(Y59=0,"",ROUNDUP(Y59/H59,0)*0.01898),"")</f>
        <v>3.7960000000000001E-2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19.765277777777776</v>
      </c>
      <c r="BN59" s="64">
        <f>IFERROR(Y59*I59/H59,"0")</f>
        <v>22.47</v>
      </c>
      <c r="BO59" s="64">
        <f>IFERROR(1/J59*(X59/H59),"0")</f>
        <v>2.7488425925925923E-2</v>
      </c>
      <c r="BP59" s="64">
        <f>IFERROR(1/J59*(Y59/H59),"0")</f>
        <v>3.125E-2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1.7592592592592591</v>
      </c>
      <c r="Y63" s="743">
        <f>IFERROR(Y59/H59,"0")+IFERROR(Y60/H60,"0")+IFERROR(Y61/H61,"0")+IFERROR(Y62/H62,"0")</f>
        <v>2</v>
      </c>
      <c r="Z63" s="743">
        <f>IFERROR(IF(Z59="",0,Z59),"0")+IFERROR(IF(Z60="",0,Z60),"0")+IFERROR(IF(Z61="",0,Z61),"0")+IFERROR(IF(Z62="",0,Z62),"0")</f>
        <v>3.7960000000000001E-2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19</v>
      </c>
      <c r="Y64" s="743">
        <f>IFERROR(SUM(Y59:Y62),"0")</f>
        <v>21.6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5</v>
      </c>
      <c r="Y70" s="742">
        <f t="shared" si="5"/>
        <v>5.4</v>
      </c>
      <c r="Z70" s="36">
        <f>IFERROR(IF(Y70=0,"",ROUNDUP(Y70/H70,0)*0.00502),"")</f>
        <v>1.506E-2</v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5.2777777777777777</v>
      </c>
      <c r="BN70" s="64">
        <f t="shared" si="7"/>
        <v>5.7</v>
      </c>
      <c r="BO70" s="64">
        <f t="shared" si="8"/>
        <v>1.1870845204178538E-2</v>
      </c>
      <c r="BP70" s="64">
        <f t="shared" si="9"/>
        <v>1.2820512820512822E-2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2.7777777777777777</v>
      </c>
      <c r="Y72" s="743">
        <f>IFERROR(Y66/H66,"0")+IFERROR(Y67/H67,"0")+IFERROR(Y68/H68,"0")+IFERROR(Y69/H69,"0")+IFERROR(Y70/H70,"0")+IFERROR(Y71/H71,"0")</f>
        <v>3</v>
      </c>
      <c r="Z72" s="743">
        <f>IFERROR(IF(Z66="",0,Z66),"0")+IFERROR(IF(Z67="",0,Z67),"0")+IFERROR(IF(Z68="",0,Z68),"0")+IFERROR(IF(Z69="",0,Z69),"0")+IFERROR(IF(Z70="",0,Z70),"0")+IFERROR(IF(Z71="",0,Z71),"0")</f>
        <v>1.506E-2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5</v>
      </c>
      <c r="Y73" s="743">
        <f>IFERROR(SUM(Y66:Y71),"0")</f>
        <v>5.4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49</v>
      </c>
      <c r="Y91" s="742">
        <f>IFERROR(IF(X91="",0,CEILING((X91/$H91),1)*$H91),"")</f>
        <v>54</v>
      </c>
      <c r="Z91" s="36">
        <f>IFERROR(IF(Y91=0,"",ROUNDUP(Y91/H91,0)*0.01898),"")</f>
        <v>9.4899999999999998E-2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50.973611111111104</v>
      </c>
      <c r="BN91" s="64">
        <f>IFERROR(Y91*I91/H91,"0")</f>
        <v>56.17499999999999</v>
      </c>
      <c r="BO91" s="64">
        <f>IFERROR(1/J91*(X91/H91),"0")</f>
        <v>7.0891203703703692E-2</v>
      </c>
      <c r="BP91" s="64">
        <f>IFERROR(1/J91*(Y91/H91),"0")</f>
        <v>7.8125E-2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4.5370370370370363</v>
      </c>
      <c r="Y94" s="743">
        <f>IFERROR(Y91/H91,"0")+IFERROR(Y92/H92,"0")+IFERROR(Y93/H93,"0")</f>
        <v>5</v>
      </c>
      <c r="Z94" s="743">
        <f>IFERROR(IF(Z91="",0,Z91),"0")+IFERROR(IF(Z92="",0,Z92),"0")+IFERROR(IF(Z93="",0,Z93),"0")</f>
        <v>9.4899999999999998E-2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49</v>
      </c>
      <c r="Y95" s="743">
        <f>IFERROR(SUM(Y91:Y93),"0")</f>
        <v>54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12</v>
      </c>
      <c r="Y98" s="742">
        <f t="shared" si="15"/>
        <v>16.8</v>
      </c>
      <c r="Z98" s="36">
        <f>IFERROR(IF(Y98=0,"",ROUNDUP(Y98/H98,0)*0.01898),"")</f>
        <v>3.7960000000000001E-2</v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12.741428571428571</v>
      </c>
      <c r="BN98" s="64">
        <f t="shared" si="17"/>
        <v>17.838000000000001</v>
      </c>
      <c r="BO98" s="64">
        <f t="shared" si="18"/>
        <v>2.2321428571428572E-2</v>
      </c>
      <c r="BP98" s="64">
        <f t="shared" si="19"/>
        <v>3.125E-2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13</v>
      </c>
      <c r="Y103" s="742">
        <f t="shared" si="15"/>
        <v>13.5</v>
      </c>
      <c r="Z103" s="36">
        <f>IFERROR(IF(Y103=0,"",ROUNDUP(Y103/H103,0)*0.00902),"")</f>
        <v>4.5100000000000001E-2</v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14.386666666666667</v>
      </c>
      <c r="BN103" s="64">
        <f t="shared" si="17"/>
        <v>14.94</v>
      </c>
      <c r="BO103" s="64">
        <f t="shared" si="18"/>
        <v>3.6475869809203143E-2</v>
      </c>
      <c r="BP103" s="64">
        <f t="shared" si="19"/>
        <v>3.787878787878788E-2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6.2433862433862437</v>
      </c>
      <c r="Y105" s="743">
        <f>IFERROR(Y97/H97,"0")+IFERROR(Y98/H98,"0")+IFERROR(Y99/H99,"0")+IFERROR(Y100/H100,"0")+IFERROR(Y101/H101,"0")+IFERROR(Y102/H102,"0")+IFERROR(Y103/H103,"0")+IFERROR(Y104/H104,"0")</f>
        <v>7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8.3059999999999995E-2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25</v>
      </c>
      <c r="Y106" s="743">
        <f>IFERROR(SUM(Y97:Y104),"0")</f>
        <v>30.3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5</v>
      </c>
      <c r="Y110" s="742">
        <f>IFERROR(IF(X110="",0,CEILING((X110/$H110),1)*$H110),"")</f>
        <v>11.2</v>
      </c>
      <c r="Z110" s="36">
        <f>IFERROR(IF(Y110=0,"",ROUNDUP(Y110/H110,0)*0.01898),"")</f>
        <v>1.898E-2</v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5.1941964285714288</v>
      </c>
      <c r="BN110" s="64">
        <f>IFERROR(Y110*I110/H110,"0")</f>
        <v>11.635</v>
      </c>
      <c r="BO110" s="64">
        <f>IFERROR(1/J110*(X110/H110),"0")</f>
        <v>6.9754464285714289E-3</v>
      </c>
      <c r="BP110" s="64">
        <f>IFERROR(1/J110*(Y110/H110),"0")</f>
        <v>1.5625E-2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34</v>
      </c>
      <c r="Y112" s="742">
        <f>IFERROR(IF(X112="",0,CEILING((X112/$H112),1)*$H112),"")</f>
        <v>36</v>
      </c>
      <c r="Z112" s="36">
        <f>IFERROR(IF(Y112=0,"",ROUNDUP(Y112/H112,0)*0.00902),"")</f>
        <v>7.2160000000000002E-2</v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35.586666666666666</v>
      </c>
      <c r="BN112" s="64">
        <f>IFERROR(Y112*I112/H112,"0")</f>
        <v>37.68</v>
      </c>
      <c r="BO112" s="64">
        <f>IFERROR(1/J112*(X112/H112),"0")</f>
        <v>5.7239057239057242E-2</v>
      </c>
      <c r="BP112" s="64">
        <f>IFERROR(1/J112*(Y112/H112),"0")</f>
        <v>6.0606060606060608E-2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8.0019841269841265</v>
      </c>
      <c r="Y114" s="743">
        <f>IFERROR(Y109/H109,"0")+IFERROR(Y110/H110,"0")+IFERROR(Y111/H111,"0")+IFERROR(Y112/H112,"0")+IFERROR(Y113/H113,"0")</f>
        <v>9</v>
      </c>
      <c r="Z114" s="743">
        <f>IFERROR(IF(Z109="",0,Z109),"0")+IFERROR(IF(Z110="",0,Z110),"0")+IFERROR(IF(Z111="",0,Z111),"0")+IFERROR(IF(Z112="",0,Z112),"0")+IFERROR(IF(Z113="",0,Z113),"0")</f>
        <v>9.1139999999999999E-2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39</v>
      </c>
      <c r="Y115" s="743">
        <f>IFERROR(SUM(Y109:Y113),"0")</f>
        <v>47.2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22</v>
      </c>
      <c r="Y117" s="742">
        <f>IFERROR(IF(X117="",0,CEILING((X117/$H117),1)*$H117),"")</f>
        <v>32.400000000000006</v>
      </c>
      <c r="Z117" s="36">
        <f>IFERROR(IF(Y117=0,"",ROUNDUP(Y117/H117,0)*0.01898),"")</f>
        <v>5.6940000000000004E-2</v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22.886111111111109</v>
      </c>
      <c r="BN117" s="64">
        <f>IFERROR(Y117*I117/H117,"0")</f>
        <v>33.705000000000005</v>
      </c>
      <c r="BO117" s="64">
        <f>IFERROR(1/J117*(X117/H117),"0")</f>
        <v>3.1828703703703699E-2</v>
      </c>
      <c r="BP117" s="64">
        <f>IFERROR(1/J117*(Y117/H117),"0")</f>
        <v>4.6875000000000007E-2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2.0370370370370368</v>
      </c>
      <c r="Y120" s="743">
        <f>IFERROR(Y117/H117,"0")+IFERROR(Y118/H118,"0")+IFERROR(Y119/H119,"0")</f>
        <v>3.0000000000000004</v>
      </c>
      <c r="Z120" s="743">
        <f>IFERROR(IF(Z117="",0,Z117),"0")+IFERROR(IF(Z118="",0,Z118),"0")+IFERROR(IF(Z119="",0,Z119),"0")</f>
        <v>5.6940000000000004E-2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22</v>
      </c>
      <c r="Y121" s="743">
        <f>IFERROR(SUM(Y117:Y119),"0")</f>
        <v>32.400000000000006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42</v>
      </c>
      <c r="Y124" s="742">
        <f t="shared" si="20"/>
        <v>42</v>
      </c>
      <c r="Z124" s="36">
        <f>IFERROR(IF(Y124=0,"",ROUNDUP(Y124/H124,0)*0.01898),"")</f>
        <v>9.4899999999999998E-2</v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44.564999999999998</v>
      </c>
      <c r="BN124" s="64">
        <f t="shared" si="22"/>
        <v>44.564999999999998</v>
      </c>
      <c r="BO124" s="64">
        <f t="shared" si="23"/>
        <v>7.8125E-2</v>
      </c>
      <c r="BP124" s="64">
        <f t="shared" si="24"/>
        <v>7.8125E-2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27</v>
      </c>
      <c r="Y127" s="742">
        <f t="shared" si="20"/>
        <v>27</v>
      </c>
      <c r="Z127" s="36">
        <f>IFERROR(IF(Y127=0,"",ROUNDUP(Y127/H127,0)*0.00651),"")</f>
        <v>6.5100000000000005E-2</v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29.519999999999996</v>
      </c>
      <c r="BN127" s="64">
        <f t="shared" si="22"/>
        <v>29.519999999999996</v>
      </c>
      <c r="BO127" s="64">
        <f t="shared" si="23"/>
        <v>5.4945054945054951E-2</v>
      </c>
      <c r="BP127" s="64">
        <f t="shared" si="24"/>
        <v>5.4945054945054951E-2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15</v>
      </c>
      <c r="Y130" s="743">
        <f>IFERROR(Y123/H123,"0")+IFERROR(Y124/H124,"0")+IFERROR(Y125/H125,"0")+IFERROR(Y126/H126,"0")+IFERROR(Y127/H127,"0")+IFERROR(Y128/H128,"0")+IFERROR(Y129/H129,"0")</f>
        <v>15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0.16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69</v>
      </c>
      <c r="Y131" s="743">
        <f>IFERROR(SUM(Y123:Y129),"0")</f>
        <v>69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2</v>
      </c>
      <c r="Y174" s="742">
        <f>IFERROR(IF(X174="",0,CEILING((X174/$H174),1)*$H174),"")</f>
        <v>3.96</v>
      </c>
      <c r="Z174" s="36">
        <f>IFERROR(IF(Y174=0,"",ROUNDUP(Y174/H174,0)*0.00502),"")</f>
        <v>1.004E-2</v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2.1010101010101012</v>
      </c>
      <c r="BN174" s="64">
        <f>IFERROR(Y174*I174/H174,"0")</f>
        <v>4.16</v>
      </c>
      <c r="BO174" s="64">
        <f>IFERROR(1/J174*(X174/H174),"0")</f>
        <v>4.3166709833376508E-3</v>
      </c>
      <c r="BP174" s="64">
        <f>IFERROR(1/J174*(Y174/H174),"0")</f>
        <v>8.5470085470085479E-3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1.0101010101010102</v>
      </c>
      <c r="Y175" s="743">
        <f>IFERROR(Y174/H174,"0")</f>
        <v>2</v>
      </c>
      <c r="Z175" s="743">
        <f>IFERROR(IF(Z174="",0,Z174),"0")</f>
        <v>1.004E-2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2</v>
      </c>
      <c r="Y176" s="743">
        <f>IFERROR(SUM(Y174:Y174),"0")</f>
        <v>3.96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40</v>
      </c>
      <c r="Y179" s="742">
        <f t="shared" si="25"/>
        <v>42</v>
      </c>
      <c r="Z179" s="36">
        <f>IFERROR(IF(Y179=0,"",ROUNDUP(Y179/H179,0)*0.00902),"")</f>
        <v>9.0200000000000002E-2</v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42.571428571428562</v>
      </c>
      <c r="BN179" s="64">
        <f t="shared" si="27"/>
        <v>44.699999999999996</v>
      </c>
      <c r="BO179" s="64">
        <f t="shared" si="28"/>
        <v>7.2150072150072145E-2</v>
      </c>
      <c r="BP179" s="64">
        <f t="shared" si="29"/>
        <v>7.575757575757576E-2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36</v>
      </c>
      <c r="Y181" s="742">
        <f t="shared" si="25"/>
        <v>37.800000000000004</v>
      </c>
      <c r="Z181" s="36">
        <f>IFERROR(IF(Y181=0,"",ROUNDUP(Y181/H181,0)*0.00902),"")</f>
        <v>8.1180000000000002E-2</v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37.799999999999997</v>
      </c>
      <c r="BN181" s="64">
        <f t="shared" si="27"/>
        <v>39.690000000000005</v>
      </c>
      <c r="BO181" s="64">
        <f t="shared" si="28"/>
        <v>6.4935064935064929E-2</v>
      </c>
      <c r="BP181" s="64">
        <f t="shared" si="29"/>
        <v>6.8181818181818177E-2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18.095238095238095</v>
      </c>
      <c r="Y187" s="743">
        <f>IFERROR(Y178/H178,"0")+IFERROR(Y179/H179,"0")+IFERROR(Y180/H180,"0")+IFERROR(Y181/H181,"0")+IFERROR(Y182/H182,"0")+IFERROR(Y183/H183,"0")+IFERROR(Y184/H184,"0")+IFERROR(Y185/H185,"0")+IFERROR(Y186/H186,"0")</f>
        <v>19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0.17138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76</v>
      </c>
      <c r="Y188" s="743">
        <f>IFERROR(SUM(Y178:Y186),"0")</f>
        <v>79.800000000000011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67</v>
      </c>
      <c r="Y201" s="742">
        <f t="shared" ref="Y201:Y208" si="30">IFERROR(IF(X201="",0,CEILING((X201/$H201),1)*$H201),"")</f>
        <v>70.2</v>
      </c>
      <c r="Z201" s="36">
        <f>IFERROR(IF(Y201=0,"",ROUNDUP(Y201/H201,0)*0.00902),"")</f>
        <v>0.11726</v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69.605555555555554</v>
      </c>
      <c r="BN201" s="64">
        <f t="shared" ref="BN201:BN208" si="32">IFERROR(Y201*I201/H201,"0")</f>
        <v>72.930000000000007</v>
      </c>
      <c r="BO201" s="64">
        <f t="shared" ref="BO201:BO208" si="33">IFERROR(1/J201*(X201/H201),"0")</f>
        <v>9.3995510662177331E-2</v>
      </c>
      <c r="BP201" s="64">
        <f t="shared" ref="BP201:BP208" si="34">IFERROR(1/J201*(Y201/H201),"0")</f>
        <v>9.8484848484848481E-2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48</v>
      </c>
      <c r="Y202" s="742">
        <f t="shared" si="30"/>
        <v>48.6</v>
      </c>
      <c r="Z202" s="36">
        <f>IFERROR(IF(Y202=0,"",ROUNDUP(Y202/H202,0)*0.00902),"")</f>
        <v>8.1180000000000002E-2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49.866666666666667</v>
      </c>
      <c r="BN202" s="64">
        <f t="shared" si="32"/>
        <v>50.49</v>
      </c>
      <c r="BO202" s="64">
        <f t="shared" si="33"/>
        <v>6.7340067340067325E-2</v>
      </c>
      <c r="BP202" s="64">
        <f t="shared" si="34"/>
        <v>6.8181818181818177E-2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68</v>
      </c>
      <c r="Y204" s="742">
        <f t="shared" si="30"/>
        <v>70.2</v>
      </c>
      <c r="Z204" s="36">
        <f>IFERROR(IF(Y204=0,"",ROUNDUP(Y204/H204,0)*0.00902),"")</f>
        <v>0.11726</v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70.644444444444446</v>
      </c>
      <c r="BN204" s="64">
        <f t="shared" si="32"/>
        <v>72.930000000000007</v>
      </c>
      <c r="BO204" s="64">
        <f t="shared" si="33"/>
        <v>9.5398428731762061E-2</v>
      </c>
      <c r="BP204" s="64">
        <f t="shared" si="34"/>
        <v>9.8484848484848481E-2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10</v>
      </c>
      <c r="Y205" s="742">
        <f t="shared" si="30"/>
        <v>10.8</v>
      </c>
      <c r="Z205" s="36">
        <f>IFERROR(IF(Y205=0,"",ROUNDUP(Y205/H205,0)*0.00502),"")</f>
        <v>3.0120000000000001E-2</v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10.722222222222223</v>
      </c>
      <c r="BN205" s="64">
        <f t="shared" si="32"/>
        <v>11.58</v>
      </c>
      <c r="BO205" s="64">
        <f t="shared" si="33"/>
        <v>2.3741690408357077E-2</v>
      </c>
      <c r="BP205" s="64">
        <f t="shared" si="34"/>
        <v>2.5641025641025644E-2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2</v>
      </c>
      <c r="Y206" s="742">
        <f t="shared" si="30"/>
        <v>3.6</v>
      </c>
      <c r="Z206" s="36">
        <f>IFERROR(IF(Y206=0,"",ROUNDUP(Y206/H206,0)*0.00502),"")</f>
        <v>1.004E-2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2.1111111111111112</v>
      </c>
      <c r="BN206" s="64">
        <f t="shared" si="32"/>
        <v>3.8</v>
      </c>
      <c r="BO206" s="64">
        <f t="shared" si="33"/>
        <v>4.7483380816714157E-3</v>
      </c>
      <c r="BP206" s="64">
        <f t="shared" si="34"/>
        <v>8.5470085470085479E-3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3</v>
      </c>
      <c r="Y208" s="742">
        <f t="shared" si="30"/>
        <v>3.6</v>
      </c>
      <c r="Z208" s="36">
        <f>IFERROR(IF(Y208=0,"",ROUNDUP(Y208/H208,0)*0.00502),"")</f>
        <v>1.004E-2</v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3.1666666666666661</v>
      </c>
      <c r="BN208" s="64">
        <f t="shared" si="32"/>
        <v>3.8</v>
      </c>
      <c r="BO208" s="64">
        <f t="shared" si="33"/>
        <v>7.1225071225071226E-3</v>
      </c>
      <c r="BP208" s="64">
        <f t="shared" si="34"/>
        <v>8.5470085470085479E-3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42.222222222222221</v>
      </c>
      <c r="Y209" s="743">
        <f>IFERROR(Y201/H201,"0")+IFERROR(Y202/H202,"0")+IFERROR(Y203/H203,"0")+IFERROR(Y204/H204,"0")+IFERROR(Y205/H205,"0")+IFERROR(Y206/H206,"0")+IFERROR(Y207/H207,"0")+IFERROR(Y208/H208,"0")</f>
        <v>45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0.36589999999999995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198</v>
      </c>
      <c r="Y210" s="743">
        <f>IFERROR(SUM(Y201:Y208),"0")</f>
        <v>207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16</v>
      </c>
      <c r="Y215" s="742">
        <f t="shared" si="35"/>
        <v>17.399999999999999</v>
      </c>
      <c r="Z215" s="36">
        <f>IFERROR(IF(Y215=0,"",ROUNDUP(Y215/H215,0)*0.01898),"")</f>
        <v>3.7960000000000001E-2</v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16.954482758620689</v>
      </c>
      <c r="BN215" s="64">
        <f t="shared" si="37"/>
        <v>18.437999999999999</v>
      </c>
      <c r="BO215" s="64">
        <f t="shared" si="38"/>
        <v>2.8735632183908049E-2</v>
      </c>
      <c r="BP215" s="64">
        <f t="shared" si="39"/>
        <v>3.125E-2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29</v>
      </c>
      <c r="Y216" s="742">
        <f t="shared" si="35"/>
        <v>31.2</v>
      </c>
      <c r="Z216" s="36">
        <f t="shared" ref="Z216:Z223" si="40">IFERROR(IF(Y216=0,"",ROUNDUP(Y216/H216,0)*0.00651),"")</f>
        <v>8.4629999999999997E-2</v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32.262499999999996</v>
      </c>
      <c r="BN216" s="64">
        <f t="shared" si="37"/>
        <v>34.71</v>
      </c>
      <c r="BO216" s="64">
        <f t="shared" si="38"/>
        <v>6.6391941391941406E-2</v>
      </c>
      <c r="BP216" s="64">
        <f t="shared" si="39"/>
        <v>7.1428571428571438E-2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41</v>
      </c>
      <c r="Y218" s="742">
        <f t="shared" si="35"/>
        <v>43.199999999999996</v>
      </c>
      <c r="Z218" s="36">
        <f t="shared" si="40"/>
        <v>0.11718000000000001</v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45.305</v>
      </c>
      <c r="BN218" s="64">
        <f t="shared" si="37"/>
        <v>47.736000000000004</v>
      </c>
      <c r="BO218" s="64">
        <f t="shared" si="38"/>
        <v>9.3864468864468878E-2</v>
      </c>
      <c r="BP218" s="64">
        <f t="shared" si="39"/>
        <v>9.8901098901098911E-2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24</v>
      </c>
      <c r="Y219" s="742">
        <f t="shared" si="35"/>
        <v>24</v>
      </c>
      <c r="Z219" s="36">
        <f t="shared" si="40"/>
        <v>6.5100000000000005E-2</v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26.520000000000003</v>
      </c>
      <c r="BN219" s="64">
        <f t="shared" si="37"/>
        <v>26.520000000000003</v>
      </c>
      <c r="BO219" s="64">
        <f t="shared" si="38"/>
        <v>5.4945054945054951E-2</v>
      </c>
      <c r="BP219" s="64">
        <f t="shared" si="39"/>
        <v>5.4945054945054951E-2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38</v>
      </c>
      <c r="Y221" s="742">
        <f t="shared" si="35"/>
        <v>38.4</v>
      </c>
      <c r="Z221" s="36">
        <f t="shared" si="40"/>
        <v>0.10416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41.990000000000009</v>
      </c>
      <c r="BN221" s="64">
        <f t="shared" si="37"/>
        <v>42.432000000000002</v>
      </c>
      <c r="BO221" s="64">
        <f t="shared" si="38"/>
        <v>8.6996336996337006E-2</v>
      </c>
      <c r="BP221" s="64">
        <f t="shared" si="39"/>
        <v>8.7912087912087919E-2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16</v>
      </c>
      <c r="Y222" s="742">
        <f t="shared" si="35"/>
        <v>16.8</v>
      </c>
      <c r="Z222" s="36">
        <f t="shared" si="40"/>
        <v>4.5569999999999999E-2</v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17.72</v>
      </c>
      <c r="BN222" s="64">
        <f t="shared" si="37"/>
        <v>18.606000000000002</v>
      </c>
      <c r="BO222" s="64">
        <f t="shared" si="38"/>
        <v>3.6630036630036632E-2</v>
      </c>
      <c r="BP222" s="64">
        <f t="shared" si="39"/>
        <v>3.8461538461538471E-2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63.505747126436788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66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0.4546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164</v>
      </c>
      <c r="Y225" s="743">
        <f>IFERROR(SUM(Y212:Y223),"0")</f>
        <v>171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2</v>
      </c>
      <c r="Y229" s="742">
        <f>IFERROR(IF(X229="",0,CEILING((X229/$H229),1)*$H229),"")</f>
        <v>2.4</v>
      </c>
      <c r="Z229" s="36">
        <f>IFERROR(IF(Y229=0,"",ROUNDUP(Y229/H229,0)*0.00651),"")</f>
        <v>6.5100000000000002E-3</v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2.2100000000000004</v>
      </c>
      <c r="BN229" s="64">
        <f>IFERROR(Y229*I229/H229,"0")</f>
        <v>2.6520000000000001</v>
      </c>
      <c r="BO229" s="64">
        <f>IFERROR(1/J229*(X229/H229),"0")</f>
        <v>4.578754578754579E-3</v>
      </c>
      <c r="BP229" s="64">
        <f>IFERROR(1/J229*(Y229/H229),"0")</f>
        <v>5.4945054945054949E-3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10</v>
      </c>
      <c r="Y230" s="742">
        <f>IFERROR(IF(X230="",0,CEILING((X230/$H230),1)*$H230),"")</f>
        <v>12</v>
      </c>
      <c r="Z230" s="36">
        <f>IFERROR(IF(Y230=0,"",ROUNDUP(Y230/H230,0)*0.00651),"")</f>
        <v>3.2550000000000003E-2</v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11.050000000000002</v>
      </c>
      <c r="BN230" s="64">
        <f>IFERROR(Y230*I230/H230,"0")</f>
        <v>13.260000000000002</v>
      </c>
      <c r="BO230" s="64">
        <f>IFERROR(1/J230*(X230/H230),"0")</f>
        <v>2.2893772893772896E-2</v>
      </c>
      <c r="BP230" s="64">
        <f>IFERROR(1/J230*(Y230/H230),"0")</f>
        <v>2.7472527472527476E-2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5</v>
      </c>
      <c r="Y231" s="743">
        <f>IFERROR(Y227/H227,"0")+IFERROR(Y228/H228,"0")+IFERROR(Y229/H229,"0")+IFERROR(Y230/H230,"0")</f>
        <v>6</v>
      </c>
      <c r="Z231" s="743">
        <f>IFERROR(IF(Z227="",0,Z227),"0")+IFERROR(IF(Z228="",0,Z228),"0")+IFERROR(IF(Z229="",0,Z229),"0")+IFERROR(IF(Z230="",0,Z230),"0")</f>
        <v>3.9060000000000004E-2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12</v>
      </c>
      <c r="Y232" s="743">
        <f>IFERROR(SUM(Y227:Y230),"0")</f>
        <v>14.4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8</v>
      </c>
      <c r="Y293" s="742">
        <f t="shared" si="56"/>
        <v>9.6</v>
      </c>
      <c r="Z293" s="36">
        <f>IFERROR(IF(Y293=0,"",ROUNDUP(Y293/H293,0)*0.00651),"")</f>
        <v>2.6040000000000001E-2</v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8.6000000000000014</v>
      </c>
      <c r="BN293" s="64">
        <f t="shared" si="58"/>
        <v>10.32</v>
      </c>
      <c r="BO293" s="64">
        <f t="shared" si="59"/>
        <v>1.8315018315018316E-2</v>
      </c>
      <c r="BP293" s="64">
        <f t="shared" si="60"/>
        <v>2.197802197802198E-2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3.3333333333333335</v>
      </c>
      <c r="Y295" s="743">
        <f>IFERROR(Y289/H289,"0")+IFERROR(Y290/H290,"0")+IFERROR(Y291/H291,"0")+IFERROR(Y292/H292,"0")+IFERROR(Y293/H293,"0")+IFERROR(Y294/H294,"0")</f>
        <v>4</v>
      </c>
      <c r="Z295" s="743">
        <f>IFERROR(IF(Z289="",0,Z289),"0")+IFERROR(IF(Z290="",0,Z290),"0")+IFERROR(IF(Z291="",0,Z291),"0")+IFERROR(IF(Z292="",0,Z292),"0")+IFERROR(IF(Z293="",0,Z293),"0")+IFERROR(IF(Z294="",0,Z294),"0")</f>
        <v>2.6040000000000001E-2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8</v>
      </c>
      <c r="Y296" s="743">
        <f>IFERROR(SUM(Y289:Y294),"0")</f>
        <v>9.6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58</v>
      </c>
      <c r="Y375" s="742">
        <f>IFERROR(IF(X375="",0,CEILING((X375/$H375),1)*$H375),"")</f>
        <v>62.4</v>
      </c>
      <c r="Z375" s="36">
        <f>IFERROR(IF(Y375=0,"",ROUNDUP(Y375/H375,0)*0.01898),"")</f>
        <v>0.15184</v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61.859230769230777</v>
      </c>
      <c r="BN375" s="64">
        <f>IFERROR(Y375*I375/H375,"0")</f>
        <v>66.552000000000007</v>
      </c>
      <c r="BO375" s="64">
        <f>IFERROR(1/J375*(X375/H375),"0")</f>
        <v>0.11618589743589744</v>
      </c>
      <c r="BP375" s="64">
        <f>IFERROR(1/J375*(Y375/H375),"0")</f>
        <v>0.125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8</v>
      </c>
      <c r="Y376" s="742">
        <f>IFERROR(IF(X376="",0,CEILING((X376/$H376),1)*$H376),"")</f>
        <v>8.4</v>
      </c>
      <c r="Z376" s="36">
        <f>IFERROR(IF(Y376=0,"",ROUNDUP(Y376/H376,0)*0.01898),"")</f>
        <v>1.898E-2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8.4942857142857147</v>
      </c>
      <c r="BN376" s="64">
        <f>IFERROR(Y376*I376/H376,"0")</f>
        <v>8.9190000000000005</v>
      </c>
      <c r="BO376" s="64">
        <f>IFERROR(1/J376*(X376/H376),"0")</f>
        <v>1.488095238095238E-2</v>
      </c>
      <c r="BP376" s="64">
        <f>IFERROR(1/J376*(Y376/H376),"0")</f>
        <v>1.5625E-2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8.3882783882783887</v>
      </c>
      <c r="Y377" s="743">
        <f>IFERROR(Y374/H374,"0")+IFERROR(Y375/H375,"0")+IFERROR(Y376/H376,"0")</f>
        <v>9</v>
      </c>
      <c r="Z377" s="743">
        <f>IFERROR(IF(Z374="",0,Z374),"0")+IFERROR(IF(Z375="",0,Z375),"0")+IFERROR(IF(Z376="",0,Z376),"0")</f>
        <v>0.17082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66</v>
      </c>
      <c r="Y378" s="743">
        <f>IFERROR(SUM(Y374:Y376),"0")</f>
        <v>70.8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1</v>
      </c>
      <c r="Y382" s="742">
        <f>IFERROR(IF(X382="",0,CEILING((X382/$H382),1)*$H382),"")</f>
        <v>2.5499999999999998</v>
      </c>
      <c r="Z382" s="36">
        <f>IFERROR(IF(Y382=0,"",ROUNDUP(Y382/H382,0)*0.00651),"")</f>
        <v>6.5100000000000002E-3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1.1588235294117648</v>
      </c>
      <c r="BN382" s="64">
        <f>IFERROR(Y382*I382/H382,"0")</f>
        <v>2.9550000000000001</v>
      </c>
      <c r="BO382" s="64">
        <f>IFERROR(1/J382*(X382/H382),"0")</f>
        <v>2.1547080370609788E-3</v>
      </c>
      <c r="BP382" s="64">
        <f>IFERROR(1/J382*(Y382/H382),"0")</f>
        <v>5.4945054945054949E-3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5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5.6470588235294112</v>
      </c>
      <c r="BN383" s="64">
        <f>IFERROR(Y383*I383/H383,"0")</f>
        <v>5.76</v>
      </c>
      <c r="BO383" s="64">
        <f>IFERROR(1/J383*(X383/H383),"0")</f>
        <v>1.0773540185304893E-2</v>
      </c>
      <c r="BP383" s="64">
        <f>IFERROR(1/J383*(Y383/H383),"0")</f>
        <v>1.098901098901099E-2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2.3529411764705883</v>
      </c>
      <c r="Y384" s="743">
        <f>IFERROR(Y380/H380,"0")+IFERROR(Y381/H381,"0")+IFERROR(Y382/H382,"0")+IFERROR(Y383/H383,"0")</f>
        <v>3</v>
      </c>
      <c r="Z384" s="743">
        <f>IFERROR(IF(Z380="",0,Z380),"0")+IFERROR(IF(Z381="",0,Z381),"0")+IFERROR(IF(Z382="",0,Z382),"0")+IFERROR(IF(Z383="",0,Z383),"0")</f>
        <v>1.9529999999999999E-2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6</v>
      </c>
      <c r="Y385" s="743">
        <f>IFERROR(SUM(Y380:Y383),"0")</f>
        <v>7.6499999999999995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204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210.52799999999999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0.28333333333333333</v>
      </c>
      <c r="BP406" s="64">
        <f t="shared" ref="BP406:BP415" si="75">IFERROR(1/J406*(Y406/H406),"0")</f>
        <v>0.29166666666666663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28</v>
      </c>
      <c r="Y408" s="742">
        <f t="shared" si="71"/>
        <v>30</v>
      </c>
      <c r="Z408" s="36">
        <f>IFERROR(IF(Y408=0,"",ROUNDUP(Y408/H408,0)*0.02175),"")</f>
        <v>4.3499999999999997E-2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28.896000000000001</v>
      </c>
      <c r="BN408" s="64">
        <f t="shared" si="73"/>
        <v>30.96</v>
      </c>
      <c r="BO408" s="64">
        <f t="shared" si="74"/>
        <v>3.888888888888889E-2</v>
      </c>
      <c r="BP408" s="64">
        <f t="shared" si="75"/>
        <v>4.1666666666666664E-2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15.466666666666667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0.34799999999999998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232</v>
      </c>
      <c r="Y417" s="743">
        <f>IFERROR(SUM(Y406:Y415),"0")</f>
        <v>240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298</v>
      </c>
      <c r="Y419" s="742">
        <f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307.536</v>
      </c>
      <c r="BN419" s="64">
        <f>IFERROR(Y419*I419/H419,"0")</f>
        <v>309.60000000000002</v>
      </c>
      <c r="BO419" s="64">
        <f>IFERROR(1/J419*(X419/H419),"0")</f>
        <v>0.41388888888888886</v>
      </c>
      <c r="BP419" s="64">
        <f>IFERROR(1/J419*(Y419/H419),"0")</f>
        <v>0.41666666666666663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19.866666666666667</v>
      </c>
      <c r="Y421" s="743">
        <f>IFERROR(Y419/H419,"0")+IFERROR(Y420/H420,"0")</f>
        <v>20</v>
      </c>
      <c r="Z421" s="743">
        <f>IFERROR(IF(Z419="",0,Z419),"0")+IFERROR(IF(Z420="",0,Z420),"0")</f>
        <v>0.43499999999999994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298</v>
      </c>
      <c r="Y422" s="743">
        <f>IFERROR(SUM(Y419:Y420),"0")</f>
        <v>300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34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35.960666666666668</v>
      </c>
      <c r="BN429" s="64">
        <f>IFERROR(Y429*I429/H429,"0")</f>
        <v>38.076000000000001</v>
      </c>
      <c r="BO429" s="64">
        <f>IFERROR(1/J429*(X429/H429),"0")</f>
        <v>5.9027777777777776E-2</v>
      </c>
      <c r="BP429" s="64">
        <f>IFERROR(1/J429*(Y429/H429),"0")</f>
        <v>6.25E-2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3.7777777777777777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34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80</v>
      </c>
      <c r="Y450" s="742">
        <f>IFERROR(IF(X450="",0,CEILING((X450/$H450),1)*$H450),"")</f>
        <v>81</v>
      </c>
      <c r="Z450" s="36">
        <f>IFERROR(IF(Y450=0,"",ROUNDUP(Y450/H450,0)*0.01898),"")</f>
        <v>0.17082</v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84.61333333333333</v>
      </c>
      <c r="BN450" s="64">
        <f>IFERROR(Y450*I450/H450,"0")</f>
        <v>85.670999999999992</v>
      </c>
      <c r="BO450" s="64">
        <f>IFERROR(1/J450*(X450/H450),"0")</f>
        <v>0.1388888888888889</v>
      </c>
      <c r="BP450" s="64">
        <f>IFERROR(1/J450*(Y450/H450),"0")</f>
        <v>0.140625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8.8888888888888893</v>
      </c>
      <c r="Y455" s="743">
        <f>IFERROR(Y450/H450,"0")+IFERROR(Y451/H451,"0")+IFERROR(Y452/H452,"0")+IFERROR(Y453/H453,"0")+IFERROR(Y454/H454,"0")</f>
        <v>9</v>
      </c>
      <c r="Z455" s="743">
        <f>IFERROR(IF(Z450="",0,Z450),"0")+IFERROR(IF(Z451="",0,Z451),"0")+IFERROR(IF(Z452="",0,Z452),"0")+IFERROR(IF(Z453="",0,Z453),"0")+IFERROR(IF(Z454="",0,Z454),"0")</f>
        <v>0.17082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80</v>
      </c>
      <c r="Y456" s="743">
        <f>IFERROR(SUM(Y450:Y454),"0")</f>
        <v>81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2</v>
      </c>
      <c r="Y473" s="742">
        <f t="shared" si="81"/>
        <v>2.1</v>
      </c>
      <c r="Z473" s="36">
        <f t="shared" si="86"/>
        <v>5.0200000000000002E-3</v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2.1238095238095238</v>
      </c>
      <c r="BN473" s="64">
        <f t="shared" si="83"/>
        <v>2.23</v>
      </c>
      <c r="BO473" s="64">
        <f t="shared" si="84"/>
        <v>4.0700040700040706E-3</v>
      </c>
      <c r="BP473" s="64">
        <f t="shared" si="85"/>
        <v>4.2735042735042739E-3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5</v>
      </c>
      <c r="Y476" s="742">
        <f t="shared" si="81"/>
        <v>6.3000000000000007</v>
      </c>
      <c r="Z476" s="36">
        <f t="shared" si="86"/>
        <v>1.506E-2</v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5.3095238095238093</v>
      </c>
      <c r="BN476" s="64">
        <f t="shared" si="83"/>
        <v>6.69</v>
      </c>
      <c r="BO476" s="64">
        <f t="shared" si="84"/>
        <v>1.0175010175010176E-2</v>
      </c>
      <c r="BP476" s="64">
        <f t="shared" si="85"/>
        <v>1.2820512820512822E-2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3.333333333333333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2.0080000000000001E-2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7</v>
      </c>
      <c r="Y481" s="743">
        <f>IFERROR(SUM(Y464:Y479),"0")</f>
        <v>8.4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13</v>
      </c>
      <c r="Y522" s="742">
        <f t="shared" ref="Y522:Y537" si="87">IFERROR(IF(X522="",0,CEILING((X522/$H522),1)*$H522),"")</f>
        <v>15.84</v>
      </c>
      <c r="Z522" s="36">
        <f t="shared" ref="Z522:Z527" si="88">IFERROR(IF(Y522=0,"",ROUNDUP(Y522/H522,0)*0.01196),"")</f>
        <v>3.5880000000000002E-2</v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13.886363636363635</v>
      </c>
      <c r="BN522" s="64">
        <f t="shared" ref="BN522:BN537" si="90">IFERROR(Y522*I522/H522,"0")</f>
        <v>16.919999999999998</v>
      </c>
      <c r="BO522" s="64">
        <f t="shared" ref="BO522:BO537" si="91">IFERROR(1/J522*(X522/H522),"0")</f>
        <v>2.3674242424242424E-2</v>
      </c>
      <c r="BP522" s="64">
        <f t="shared" ref="BP522:BP537" si="92">IFERROR(1/J522*(Y522/H522),"0")</f>
        <v>2.8846153846153848E-2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5</v>
      </c>
      <c r="Y523" s="742">
        <f t="shared" si="87"/>
        <v>5.28</v>
      </c>
      <c r="Z523" s="36">
        <f t="shared" si="88"/>
        <v>1.196E-2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5.3409090909090908</v>
      </c>
      <c r="BN523" s="64">
        <f t="shared" si="90"/>
        <v>5.64</v>
      </c>
      <c r="BO523" s="64">
        <f t="shared" si="91"/>
        <v>9.1054778554778559E-3</v>
      </c>
      <c r="BP523" s="64">
        <f t="shared" si="92"/>
        <v>9.6153846153846159E-3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44</v>
      </c>
      <c r="Y525" s="742">
        <f t="shared" si="87"/>
        <v>47.52</v>
      </c>
      <c r="Z525" s="36">
        <f t="shared" si="88"/>
        <v>0.10764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47</v>
      </c>
      <c r="BN525" s="64">
        <f t="shared" si="90"/>
        <v>50.760000000000005</v>
      </c>
      <c r="BO525" s="64">
        <f t="shared" si="91"/>
        <v>8.0128205128205121E-2</v>
      </c>
      <c r="BP525" s="64">
        <f t="shared" si="92"/>
        <v>8.6538461538461536E-2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11.74242424242424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13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0.15548000000000001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62</v>
      </c>
      <c r="Y539" s="743">
        <f>IFERROR(SUM(Y522:Y537),"0")</f>
        <v>68.64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86</v>
      </c>
      <c r="Y541" s="742">
        <f>IFERROR(IF(X541="",0,CEILING((X541/$H541),1)*$H541),"")</f>
        <v>89.76</v>
      </c>
      <c r="Z541" s="36">
        <f>IFERROR(IF(Y541=0,"",ROUNDUP(Y541/H541,0)*0.01196),"")</f>
        <v>0.20332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91.863636363636346</v>
      </c>
      <c r="BN541" s="64">
        <f>IFERROR(Y541*I541/H541,"0")</f>
        <v>95.88</v>
      </c>
      <c r="BO541" s="64">
        <f>IFERROR(1/J541*(X541/H541),"0")</f>
        <v>0.15661421911421911</v>
      </c>
      <c r="BP541" s="64">
        <f>IFERROR(1/J541*(Y541/H541),"0")</f>
        <v>0.16346153846153846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16.287878787878785</v>
      </c>
      <c r="Y545" s="743">
        <f>IFERROR(Y541/H541,"0")+IFERROR(Y542/H542,"0")+IFERROR(Y543/H543,"0")+IFERROR(Y544/H544,"0")</f>
        <v>17</v>
      </c>
      <c r="Z545" s="743">
        <f>IFERROR(IF(Z541="",0,Z541),"0")+IFERROR(IF(Z542="",0,Z542),"0")+IFERROR(IF(Z543="",0,Z543),"0")+IFERROR(IF(Z544="",0,Z544),"0")</f>
        <v>0.20332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86</v>
      </c>
      <c r="Y546" s="743">
        <f>IFERROR(SUM(Y541:Y544),"0")</f>
        <v>89.76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50</v>
      </c>
      <c r="Y550" s="742">
        <f t="shared" si="93"/>
        <v>52.800000000000004</v>
      </c>
      <c r="Z550" s="36">
        <f>IFERROR(IF(Y550=0,"",ROUNDUP(Y550/H550,0)*0.01196),"")</f>
        <v>0.1196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53.409090909090907</v>
      </c>
      <c r="BN550" s="64">
        <f t="shared" si="95"/>
        <v>56.400000000000006</v>
      </c>
      <c r="BO550" s="64">
        <f t="shared" si="96"/>
        <v>9.1054778554778545E-2</v>
      </c>
      <c r="BP550" s="64">
        <f t="shared" si="97"/>
        <v>9.6153846153846159E-2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9.4696969696969688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0.1196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50</v>
      </c>
      <c r="Y561" s="743">
        <f>IFERROR(SUM(Y548:Y559),"0")</f>
        <v>52.800000000000004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1610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1702.03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1697.1487988028705</v>
      </c>
      <c r="Y643" s="743">
        <f>IFERROR(SUM(BN22:BN639),"0")</f>
        <v>1794.5950000000007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1772.1487988028705</v>
      </c>
      <c r="Y645" s="743">
        <f>GrossWeightTotalR+PalletQtyTotalR*25</f>
        <v>1869.5950000000007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273.85525192447108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292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3.3309200000000003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27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84.3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148.60000000000002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83.76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392.4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9.6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78.449999999999989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576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81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9.7200000000000006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211.20000000000002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2025-03-07T06:52:36Z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