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BD00ED6-C067-4988-BE46-38D95A96BC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P330" i="1" s="1"/>
  <c r="BO329" i="1"/>
  <c r="BM329" i="1"/>
  <c r="Z329" i="1"/>
  <c r="Y329" i="1"/>
  <c r="BP329" i="1" s="1"/>
  <c r="BO328" i="1"/>
  <c r="BM328" i="1"/>
  <c r="Z328" i="1"/>
  <c r="Y328" i="1"/>
  <c r="BP328" i="1" s="1"/>
  <c r="BO327" i="1"/>
  <c r="BM327" i="1"/>
  <c r="Z327" i="1"/>
  <c r="Y327" i="1"/>
  <c r="BP327" i="1" s="1"/>
  <c r="BO326" i="1"/>
  <c r="BM326" i="1"/>
  <c r="Z326" i="1"/>
  <c r="Y326" i="1"/>
  <c r="BP326" i="1" s="1"/>
  <c r="BO325" i="1"/>
  <c r="BM325" i="1"/>
  <c r="Z325" i="1"/>
  <c r="Y325" i="1"/>
  <c r="BP325" i="1" s="1"/>
  <c r="BO324" i="1"/>
  <c r="BM324" i="1"/>
  <c r="Z324" i="1"/>
  <c r="Y324" i="1"/>
  <c r="BP324" i="1" s="1"/>
  <c r="BO323" i="1"/>
  <c r="BM323" i="1"/>
  <c r="Z323" i="1"/>
  <c r="Y323" i="1"/>
  <c r="BP323" i="1" s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Z225" i="1" s="1"/>
  <c r="Y219" i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Y178" i="1" s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Y156" i="1"/>
  <c r="Y159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Z142" i="1" s="1"/>
  <c r="Y140" i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Z130" i="1" s="1"/>
  <c r="Y128" i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4" i="1" s="1"/>
  <c r="Y120" i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Z101" i="1"/>
  <c r="Y101" i="1"/>
  <c r="X98" i="1"/>
  <c r="X97" i="1"/>
  <c r="BO96" i="1"/>
  <c r="BM96" i="1"/>
  <c r="Z96" i="1"/>
  <c r="Y96" i="1"/>
  <c r="BP96" i="1" s="1"/>
  <c r="P96" i="1"/>
  <c r="BO95" i="1"/>
  <c r="BM95" i="1"/>
  <c r="Z95" i="1"/>
  <c r="Z97" i="1" s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6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1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N47" i="1"/>
  <c r="BM47" i="1"/>
  <c r="Z47" i="1"/>
  <c r="Y47" i="1"/>
  <c r="BP47" i="1" s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Z54" i="1" s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1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X23" i="1"/>
  <c r="X342" i="1" s="1"/>
  <c r="BO22" i="1"/>
  <c r="BM22" i="1"/>
  <c r="X339" i="1" s="1"/>
  <c r="Z22" i="1"/>
  <c r="Z23" i="1" s="1"/>
  <c r="Y22" i="1"/>
  <c r="Y23" i="1" s="1"/>
  <c r="P22" i="1"/>
  <c r="H10" i="1"/>
  <c r="A9" i="1"/>
  <c r="F10" i="1" s="1"/>
  <c r="D7" i="1"/>
  <c r="Q6" i="1"/>
  <c r="P2" i="1"/>
  <c r="Y331" i="1" l="1"/>
  <c r="Y72" i="1"/>
  <c r="BN70" i="1"/>
  <c r="Z80" i="1"/>
  <c r="Y87" i="1"/>
  <c r="BN261" i="1"/>
  <c r="BP261" i="1"/>
  <c r="Y262" i="1"/>
  <c r="Z269" i="1"/>
  <c r="BN267" i="1"/>
  <c r="BN295" i="1"/>
  <c r="BP295" i="1"/>
  <c r="Y296" i="1"/>
  <c r="BN310" i="1"/>
  <c r="BP310" i="1"/>
  <c r="BN311" i="1"/>
  <c r="BN312" i="1"/>
  <c r="BN313" i="1"/>
  <c r="BN314" i="1"/>
  <c r="BN315" i="1"/>
  <c r="BN316" i="1"/>
  <c r="BN317" i="1"/>
  <c r="BN318" i="1"/>
  <c r="BN320" i="1"/>
  <c r="BN321" i="1"/>
  <c r="BN322" i="1"/>
  <c r="BN323" i="1"/>
  <c r="BN324" i="1"/>
  <c r="BN325" i="1"/>
  <c r="BN326" i="1"/>
  <c r="BN327" i="1"/>
  <c r="BN328" i="1"/>
  <c r="BN329" i="1"/>
  <c r="BN330" i="1"/>
  <c r="BN319" i="1"/>
  <c r="BP319" i="1"/>
  <c r="X340" i="1"/>
  <c r="X341" i="1" s="1"/>
  <c r="X338" i="1"/>
  <c r="BN38" i="1"/>
  <c r="BP38" i="1"/>
  <c r="BN39" i="1"/>
  <c r="BN40" i="1"/>
  <c r="Y54" i="1"/>
  <c r="BN49" i="1"/>
  <c r="Z71" i="1"/>
  <c r="Y81" i="1"/>
  <c r="Z86" i="1"/>
  <c r="BN96" i="1"/>
  <c r="Z107" i="1"/>
  <c r="Y115" i="1"/>
  <c r="Z115" i="1"/>
  <c r="BN112" i="1"/>
  <c r="Y131" i="1"/>
  <c r="BN129" i="1"/>
  <c r="Y136" i="1"/>
  <c r="Y143" i="1"/>
  <c r="BN141" i="1"/>
  <c r="Z158" i="1"/>
  <c r="BN162" i="1"/>
  <c r="BP162" i="1"/>
  <c r="Y163" i="1"/>
  <c r="Z177" i="1"/>
  <c r="BN173" i="1"/>
  <c r="BP173" i="1"/>
  <c r="BN174" i="1"/>
  <c r="BN176" i="1"/>
  <c r="Y182" i="1"/>
  <c r="Y190" i="1"/>
  <c r="BN188" i="1"/>
  <c r="Y209" i="1"/>
  <c r="Z215" i="1"/>
  <c r="BN212" i="1"/>
  <c r="BP212" i="1"/>
  <c r="BN214" i="1"/>
  <c r="Y225" i="1"/>
  <c r="Y226" i="1"/>
  <c r="BN230" i="1"/>
  <c r="BN232" i="1"/>
  <c r="BN255" i="1"/>
  <c r="Z307" i="1"/>
  <c r="BN304" i="1"/>
  <c r="BN305" i="1"/>
  <c r="H9" i="1"/>
  <c r="A10" i="1"/>
  <c r="Y24" i="1"/>
  <c r="BN28" i="1"/>
  <c r="BP28" i="1"/>
  <c r="BN29" i="1"/>
  <c r="BN30" i="1"/>
  <c r="BN31" i="1"/>
  <c r="BN32" i="1"/>
  <c r="BN33" i="1"/>
  <c r="Y34" i="1"/>
  <c r="Y42" i="1"/>
  <c r="BN46" i="1"/>
  <c r="BN48" i="1"/>
  <c r="BN50" i="1"/>
  <c r="BN52" i="1"/>
  <c r="Y55" i="1"/>
  <c r="Y62" i="1"/>
  <c r="Y67" i="1"/>
  <c r="Y71" i="1"/>
  <c r="BN74" i="1"/>
  <c r="BP74" i="1"/>
  <c r="BN75" i="1"/>
  <c r="BN78" i="1"/>
  <c r="BN79" i="1"/>
  <c r="Y80" i="1"/>
  <c r="BN84" i="1"/>
  <c r="BP84" i="1"/>
  <c r="Y98" i="1"/>
  <c r="BP95" i="1"/>
  <c r="BN95" i="1"/>
  <c r="Y97" i="1"/>
  <c r="Y107" i="1"/>
  <c r="BP101" i="1"/>
  <c r="BN101" i="1"/>
  <c r="Y108" i="1"/>
  <c r="F9" i="1"/>
  <c r="J9" i="1"/>
  <c r="BN22" i="1"/>
  <c r="BP22" i="1"/>
  <c r="BN51" i="1"/>
  <c r="BN53" i="1"/>
  <c r="BN58" i="1"/>
  <c r="BP58" i="1"/>
  <c r="BN59" i="1"/>
  <c r="BN60" i="1"/>
  <c r="BN64" i="1"/>
  <c r="BP64" i="1"/>
  <c r="BN65" i="1"/>
  <c r="BN69" i="1"/>
  <c r="BP69" i="1"/>
  <c r="BN76" i="1"/>
  <c r="BN77" i="1"/>
  <c r="BN85" i="1"/>
  <c r="Y86" i="1"/>
  <c r="Y91" i="1"/>
  <c r="BP90" i="1"/>
  <c r="BN90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42" i="1" l="1"/>
  <c r="Z343" i="1"/>
  <c r="Y340" i="1"/>
  <c r="Y339" i="1"/>
  <c r="Y338" i="1"/>
  <c r="B351" i="1" l="1"/>
  <c r="Y341" i="1"/>
  <c r="C351" i="1"/>
  <c r="A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<sst xmlns="http://schemas.openxmlformats.org/spreadsheetml/2006/main" count="1703" uniqueCount="555">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</sst>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2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0</v>
      </c>
      <c r="Y34" s="354">
        <f>IFERROR(SUM(Y28:Y33),"0")</f>
        <v>0</v>
      </c>
      <c r="Z34" s="354">
        <f>IFERROR(IF(Z28="",0,Z28),"0")+IFERROR(IF(Z29="",0,Z29),"0")+IFERROR(IF(Z30="",0,Z30),"0")+IFERROR(IF(Z31="",0,Z31),"0")+IFERROR(IF(Z32="",0,Z32),"0")+IFERROR(IF(Z33="",0,Z33),"0")</f>
        <v>0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0</v>
      </c>
      <c r="Y35" s="354">
        <f>IFERROR(SUMPRODUCT(Y28:Y33*H28:H33),"0")</f>
        <v>0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0</v>
      </c>
      <c r="Y97" s="354">
        <f>IFERROR(SUM(Y95:Y96),"0")</f>
        <v>0</v>
      </c>
      <c r="Z97" s="354">
        <f>IFERROR(IF(Z95="",0,Z95),"0")+IFERROR(IF(Z96="",0,Z96),"0")</f>
        <v>0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0</v>
      </c>
      <c r="Y98" s="354">
        <f>IFERROR(SUMPRODUCT(Y95:Y96*H95:H96),"0")</f>
        <v>0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0</v>
      </c>
      <c r="Y107" s="354">
        <f>IFERROR(SUM(Y101:Y106),"0")</f>
        <v>0</v>
      </c>
      <c r="Z107" s="354">
        <f>IFERROR(IF(Z101="",0,Z101),"0")+IFERROR(IF(Z102="",0,Z102),"0")+IFERROR(IF(Z103="",0,Z103),"0")+IFERROR(IF(Z104="",0,Z104),"0")+IFERROR(IF(Z105="",0,Z105),"0")+IFERROR(IF(Z106="",0,Z106),"0")</f>
        <v>0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0</v>
      </c>
      <c r="Y108" s="354">
        <f>IFERROR(SUMPRODUCT(Y101:Y106*H101:H106),"0")</f>
        <v>0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0</v>
      </c>
      <c r="Y124" s="354">
        <f>IFERROR(SUM(Y119:Y123),"0")</f>
        <v>0</v>
      </c>
      <c r="Z124" s="354">
        <f>IFERROR(IF(Z119="",0,Z119),"0")+IFERROR(IF(Z120="",0,Z120),"0")+IFERROR(IF(Z121="",0,Z121),"0")+IFERROR(IF(Z122="",0,Z122),"0")+IFERROR(IF(Z123="",0,Z123),"0")</f>
        <v>0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0</v>
      </c>
      <c r="Y125" s="354">
        <f>IFERROR(SUMPRODUCT(Y119:Y123*H119:H123),"0")</f>
        <v>0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0</v>
      </c>
      <c r="Y129" s="353">
        <f>IFERROR(IF(X129="","",X129),"")</f>
        <v>0</v>
      </c>
      <c r="Z129" s="36">
        <f>IFERROR(IF(X129="","",X129*0.01788),"")</f>
        <v>0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0</v>
      </c>
      <c r="Y130" s="354">
        <f>IFERROR(SUM(Y128:Y129),"0")</f>
        <v>0</v>
      </c>
      <c r="Z130" s="354">
        <f>IFERROR(IF(Z128="",0,Z128),"0")+IFERROR(IF(Z129="",0,Z129),"0")</f>
        <v>0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0</v>
      </c>
      <c r="Y131" s="354">
        <f>IFERROR(SUMPRODUCT(Y128:Y129*H128:H129),"0")</f>
        <v>0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0</v>
      </c>
      <c r="Y136" s="354">
        <f>IFERROR(SUM(Y134:Y135),"0")</f>
        <v>0</v>
      </c>
      <c r="Z136" s="354">
        <f>IFERROR(IF(Z134="",0,Z134),"0")+IFERROR(IF(Z135="",0,Z135),"0")</f>
        <v>0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0</v>
      </c>
      <c r="Y137" s="354">
        <f>IFERROR(SUMPRODUCT(Y134:Y135*H134:H135),"0")</f>
        <v>0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42</v>
      </c>
      <c r="Y141" s="35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42</v>
      </c>
      <c r="Y146" s="353">
        <f>IFERROR(IF(X146="","",X146),"")</f>
        <v>42</v>
      </c>
      <c r="Z146" s="36">
        <f>IFERROR(IF(X146="","",X146*0.01788),"")</f>
        <v>0.75095999999999996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155.55119999999999</v>
      </c>
      <c r="BN146" s="67">
        <f>IFERROR(Y146*I146,"0")</f>
        <v>155.55119999999999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42</v>
      </c>
      <c r="Y147" s="354">
        <f>IFERROR(SUM(Y146:Y146),"0")</f>
        <v>42</v>
      </c>
      <c r="Z147" s="354">
        <f>IFERROR(IF(Z146="",0,Z146),"0")</f>
        <v>0.75095999999999996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126</v>
      </c>
      <c r="Y148" s="354">
        <f>IFERROR(SUMPRODUCT(Y146:Y146*H146:H146),"0")</f>
        <v>126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84</v>
      </c>
      <c r="Y162" s="353">
        <f>IFERROR(IF(X162="","",X162),"")</f>
        <v>84</v>
      </c>
      <c r="Z162" s="36">
        <f>IFERROR(IF(X162="","",X162*0.00941),"")</f>
        <v>0.79044000000000003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176.55119999999999</v>
      </c>
      <c r="BN162" s="67">
        <f>IFERROR(Y162*I162,"0")</f>
        <v>176.55119999999999</v>
      </c>
      <c r="BO162" s="67">
        <f>IFERROR(X162/J162,"0")</f>
        <v>0.6</v>
      </c>
      <c r="BP162" s="67">
        <f>IFERROR(Y162/J162,"0")</f>
        <v>0.6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84</v>
      </c>
      <c r="Y163" s="354">
        <f>IFERROR(SUM(Y162:Y162),"0")</f>
        <v>84</v>
      </c>
      <c r="Z163" s="354">
        <f>IFERROR(IF(Z162="",0,Z162),"0")</f>
        <v>0.79044000000000003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141.12</v>
      </c>
      <c r="Y164" s="354">
        <f>IFERROR(SUMPRODUCT(Y162:Y162*H162:H162),"0")</f>
        <v>141.12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0</v>
      </c>
      <c r="Y175" s="353">
        <f>IFERROR(IF(X175="","",X175),"")</f>
        <v>0</v>
      </c>
      <c r="Z175" s="36">
        <f>IFERROR(IF(X175="","",X175*0.00866),"")</f>
        <v>0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0</v>
      </c>
      <c r="Y177" s="354">
        <f>IFERROR(SUM(Y173:Y176),"0")</f>
        <v>0</v>
      </c>
      <c r="Z177" s="354">
        <f>IFERROR(IF(Z173="",0,Z173),"0")+IFERROR(IF(Z174="",0,Z174),"0")+IFERROR(IF(Z175="",0,Z175),"0")+IFERROR(IF(Z176="",0,Z176),"0")</f>
        <v>0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0</v>
      </c>
      <c r="Y178" s="354">
        <f>IFERROR(SUMPRODUCT(Y173:Y176*H173:H176),"0")</f>
        <v>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70</v>
      </c>
      <c r="Y187" s="353">
        <f>IFERROR(IF(X187="","",X187),"")</f>
        <v>70</v>
      </c>
      <c r="Z187" s="36">
        <f>IFERROR(IF(X187="","",X187*0.01788),"")</f>
        <v>1.2516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237.16</v>
      </c>
      <c r="BN187" s="67">
        <f>IFERROR(Y187*I187,"0")</f>
        <v>237.16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196</v>
      </c>
      <c r="Y188" s="353">
        <f>IFERROR(IF(X188="","",X188),"")</f>
        <v>196</v>
      </c>
      <c r="Z188" s="36">
        <f>IFERROR(IF(X188="","",X188*0.01788),"")</f>
        <v>3.50448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664.048</v>
      </c>
      <c r="BN188" s="67">
        <f>IFERROR(Y188*I188,"0")</f>
        <v>664.048</v>
      </c>
      <c r="BO188" s="67">
        <f>IFERROR(X188/J188,"0")</f>
        <v>2.8</v>
      </c>
      <c r="BP188" s="67">
        <f>IFERROR(Y188/J188,"0")</f>
        <v>2.8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266</v>
      </c>
      <c r="Y190" s="354">
        <f>IFERROR(SUM(Y187:Y189),"0")</f>
        <v>266</v>
      </c>
      <c r="Z190" s="354">
        <f>IFERROR(IF(Z187="",0,Z187),"0")+IFERROR(IF(Z188="",0,Z188),"0")+IFERROR(IF(Z189="",0,Z189),"0")</f>
        <v>4.7560799999999999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798</v>
      </c>
      <c r="Y191" s="354">
        <f>IFERROR(SUMPRODUCT(Y187:Y189*H187:H189),"0")</f>
        <v>798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216</v>
      </c>
      <c r="Y295" s="353">
        <f>IFERROR(IF(X295="","",X295),"")</f>
        <v>216</v>
      </c>
      <c r="Z295" s="36">
        <f>IFERROR(IF(X295="","",X295*0.00502),"")</f>
        <v>1.08432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413.64</v>
      </c>
      <c r="BN295" s="67">
        <f>IFERROR(Y295*I295,"0")</f>
        <v>413.64</v>
      </c>
      <c r="BO295" s="67">
        <f>IFERROR(X295/J295,"0")</f>
        <v>0.92307692307692313</v>
      </c>
      <c r="BP295" s="67">
        <f>IFERROR(Y295/J295,"0")</f>
        <v>0.92307692307692313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216</v>
      </c>
      <c r="Y296" s="354">
        <f>IFERROR(SUM(Y295:Y295),"0")</f>
        <v>216</v>
      </c>
      <c r="Z296" s="354">
        <f>IFERROR(IF(Z295="",0,Z295),"0")</f>
        <v>1.08432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388.8</v>
      </c>
      <c r="Y297" s="354">
        <f>IFERROR(SUMPRODUCT(Y295:Y295*H295:H295),"0")</f>
        <v>388.8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168</v>
      </c>
      <c r="Y299" s="353">
        <f>IFERROR(IF(X299="","",X299),"")</f>
        <v>168</v>
      </c>
      <c r="Z299" s="36">
        <f>IFERROR(IF(X299="","",X299*0.0155),"")</f>
        <v>2.6040000000000001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1051.68</v>
      </c>
      <c r="BN299" s="67">
        <f>IFERROR(Y299*I299,"0")</f>
        <v>1051.68</v>
      </c>
      <c r="BO299" s="67">
        <f>IFERROR(X299/J299,"0")</f>
        <v>2</v>
      </c>
      <c r="BP299" s="67">
        <f>IFERROR(Y299/J299,"0")</f>
        <v>2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168</v>
      </c>
      <c r="Y301" s="354">
        <f>IFERROR(SUM(Y299:Y300),"0")</f>
        <v>168</v>
      </c>
      <c r="Z301" s="354">
        <f>IFERROR(IF(Z299="",0,Z299),"0")+IFERROR(IF(Z300="",0,Z300),"0")</f>
        <v>2.6040000000000001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1008</v>
      </c>
      <c r="Y302" s="354">
        <f>IFERROR(SUMPRODUCT(Y299:Y300*H299:H300),"0")</f>
        <v>1008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630</v>
      </c>
      <c r="Y311" s="353">
        <f t="shared" si="29"/>
        <v>630</v>
      </c>
      <c r="Z311" s="36">
        <f>IFERROR(IF(X311="","",X311*0.00936),"")</f>
        <v>5.8967999999999998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2451.96</v>
      </c>
      <c r="BN311" s="67">
        <f t="shared" si="31"/>
        <v>2451.96</v>
      </c>
      <c r="BO311" s="67">
        <f t="shared" si="32"/>
        <v>5</v>
      </c>
      <c r="BP311" s="67">
        <f t="shared" si="33"/>
        <v>5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252</v>
      </c>
      <c r="Y312" s="353">
        <f t="shared" si="29"/>
        <v>252</v>
      </c>
      <c r="Z312" s="36">
        <f>IFERROR(IF(X312="","",X312*0.0155),"")</f>
        <v>3.9060000000000001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1445.22</v>
      </c>
      <c r="BN312" s="67">
        <f t="shared" si="31"/>
        <v>1445.22</v>
      </c>
      <c r="BO312" s="67">
        <f t="shared" si="32"/>
        <v>3</v>
      </c>
      <c r="BP312" s="67">
        <f t="shared" si="33"/>
        <v>3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70</v>
      </c>
      <c r="Y315" s="353">
        <f t="shared" si="29"/>
        <v>70</v>
      </c>
      <c r="Z315" s="36">
        <f t="shared" si="34"/>
        <v>0.6552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223.44</v>
      </c>
      <c r="BN315" s="67">
        <f t="shared" si="31"/>
        <v>223.44</v>
      </c>
      <c r="BO315" s="67">
        <f t="shared" si="32"/>
        <v>0.55555555555555558</v>
      </c>
      <c r="BP315" s="67">
        <f t="shared" si="33"/>
        <v>0.55555555555555558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1512</v>
      </c>
      <c r="Y317" s="353">
        <f t="shared" si="29"/>
        <v>1512</v>
      </c>
      <c r="Z317" s="36">
        <f t="shared" si="34"/>
        <v>14.15232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5884.7039999999997</v>
      </c>
      <c r="BN317" s="67">
        <f t="shared" si="31"/>
        <v>5884.7039999999997</v>
      </c>
      <c r="BO317" s="67">
        <f t="shared" si="32"/>
        <v>12</v>
      </c>
      <c r="BP317" s="67">
        <f t="shared" si="33"/>
        <v>12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14</v>
      </c>
      <c r="Y318" s="353">
        <f t="shared" si="29"/>
        <v>14</v>
      </c>
      <c r="Z318" s="36">
        <f t="shared" si="34"/>
        <v>0.13103999999999999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54.488</v>
      </c>
      <c r="BN318" s="67">
        <f t="shared" si="31"/>
        <v>54.488</v>
      </c>
      <c r="BO318" s="67">
        <f t="shared" si="32"/>
        <v>0.1111111111111111</v>
      </c>
      <c r="BP318" s="67">
        <f t="shared" si="33"/>
        <v>0.1111111111111111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14</v>
      </c>
      <c r="Y319" s="353">
        <f t="shared" si="29"/>
        <v>14</v>
      </c>
      <c r="Z319" s="36">
        <f t="shared" si="34"/>
        <v>0.13103999999999999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54.488</v>
      </c>
      <c r="BN319" s="67">
        <f t="shared" si="31"/>
        <v>54.488</v>
      </c>
      <c r="BO319" s="67">
        <f t="shared" si="32"/>
        <v>0.1111111111111111</v>
      </c>
      <c r="BP319" s="67">
        <f t="shared" si="33"/>
        <v>0.1111111111111111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2492</v>
      </c>
      <c r="Y331" s="354">
        <f>IFERROR(SUM(Y310:Y330),"0")</f>
        <v>2492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24.872399999999999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9625</v>
      </c>
      <c r="Y332" s="354">
        <f>IFERROR(SUMPRODUCT(Y310:Y330*H310:H330),"0")</f>
        <v>9625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12212.92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12212.92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12950.690399999999</v>
      </c>
      <c r="Y339" s="354">
        <f>IFERROR(SUM(BN22:BN335),"0")</f>
        <v>12950.690399999999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30</v>
      </c>
      <c r="Y340" s="38">
        <f>ROUNDUP(SUM(BP22:BP335),0)</f>
        <v>30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13700.690399999999</v>
      </c>
      <c r="Y341" s="354">
        <f>GrossWeightTotalR+PalletQtyTotalR*25</f>
        <v>13700.690399999999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3310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3310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35.609160000000003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0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0</v>
      </c>
      <c r="I348" s="46">
        <f>IFERROR(X95*H95,"0")+IFERROR(X96*H96,"0")</f>
        <v>0</v>
      </c>
      <c r="J348" s="46">
        <f>IFERROR(X101*H101,"0")+IFERROR(X102*H102,"0")+IFERROR(X103*H103,"0")+IFERROR(X104*H104,"0")+IFERROR(X105*H105,"0")+IFERROR(X106*H106,"0")</f>
        <v>0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0</v>
      </c>
      <c r="M348" s="46">
        <f>IFERROR(X128*H128,"0")+IFERROR(X129*H129,"0")</f>
        <v>0</v>
      </c>
      <c r="N348" s="345"/>
      <c r="O348" s="46">
        <f>IFERROR(X134*H134,"0")+IFERROR(X135*H135,"0")</f>
        <v>0</v>
      </c>
      <c r="P348" s="46">
        <f>IFERROR(X140*H140,"0")+IFERROR(X141*H141,"0")</f>
        <v>126</v>
      </c>
      <c r="Q348" s="46">
        <f>IFERROR(X146*H146,"0")</f>
        <v>126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141.12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0</v>
      </c>
      <c r="W348" s="46">
        <f>IFERROR(X187*H187,"0")+IFERROR(X188*H188,"0")+IFERROR(X189*H189,"0")+IFERROR(X193*H193,"0")</f>
        <v>798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11021.8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0</v>
      </c>
      <c r="B351" s="60">
        <f>SUMPRODUCT(--(BB:BB="ПГП"),--(W:W="кор"),H:H,Y:Y)+SUMPRODUCT(--(BB:BB="ПГП"),--(W:W="кг"),Y:Y)</f>
        <v>12212.919999999998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