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EC59C9F-F55C-41A0-A0FF-EDC7BFE41D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83" i="1" s="1"/>
  <c r="Y263" i="1"/>
  <c r="Y284" i="1" s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Y260" i="1" s="1"/>
  <c r="X255" i="1"/>
  <c r="Z254" i="1"/>
  <c r="X254" i="1"/>
  <c r="BO253" i="1"/>
  <c r="BM253" i="1"/>
  <c r="Z253" i="1"/>
  <c r="Y253" i="1"/>
  <c r="BO252" i="1"/>
  <c r="BM252" i="1"/>
  <c r="Z252" i="1"/>
  <c r="Y252" i="1"/>
  <c r="Y255" i="1" s="1"/>
  <c r="X250" i="1"/>
  <c r="Y249" i="1"/>
  <c r="X249" i="1"/>
  <c r="BP248" i="1"/>
  <c r="BO248" i="1"/>
  <c r="BN248" i="1"/>
  <c r="BM248" i="1"/>
  <c r="Z248" i="1"/>
  <c r="Z249" i="1" s="1"/>
  <c r="Y248" i="1"/>
  <c r="Y250" i="1" s="1"/>
  <c r="Y246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8" i="1"/>
  <c r="Y237" i="1"/>
  <c r="X237" i="1"/>
  <c r="BP236" i="1"/>
  <c r="BO236" i="1"/>
  <c r="BN236" i="1"/>
  <c r="BM236" i="1"/>
  <c r="Z236" i="1"/>
  <c r="Z237" i="1" s="1"/>
  <c r="Y236" i="1"/>
  <c r="Y238" i="1" s="1"/>
  <c r="X232" i="1"/>
  <c r="X231" i="1"/>
  <c r="BO230" i="1"/>
  <c r="BM230" i="1"/>
  <c r="Z230" i="1"/>
  <c r="Y230" i="1"/>
  <c r="Y232" i="1" s="1"/>
  <c r="P230" i="1"/>
  <c r="BP229" i="1"/>
  <c r="BO229" i="1"/>
  <c r="BN229" i="1"/>
  <c r="BM229" i="1"/>
  <c r="Z229" i="1"/>
  <c r="Z231" i="1" s="1"/>
  <c r="Y229" i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Y219" i="1"/>
  <c r="X219" i="1"/>
  <c r="Z218" i="1"/>
  <c r="X218" i="1"/>
  <c r="BO217" i="1"/>
  <c r="BM217" i="1"/>
  <c r="Z217" i="1"/>
  <c r="Y217" i="1"/>
  <c r="P217" i="1"/>
  <c r="BP216" i="1"/>
  <c r="BO216" i="1"/>
  <c r="BN216" i="1"/>
  <c r="BM216" i="1"/>
  <c r="Z216" i="1"/>
  <c r="Y216" i="1"/>
  <c r="Y218" i="1" s="1"/>
  <c r="X213" i="1"/>
  <c r="Z212" i="1"/>
  <c r="X212" i="1"/>
  <c r="BO211" i="1"/>
  <c r="BM211" i="1"/>
  <c r="Z211" i="1"/>
  <c r="Y211" i="1"/>
  <c r="Y213" i="1" s="1"/>
  <c r="P211" i="1"/>
  <c r="Y208" i="1"/>
  <c r="X208" i="1"/>
  <c r="Z207" i="1"/>
  <c r="X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Y207" i="1" s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Z189" i="1" s="1"/>
  <c r="Y187" i="1"/>
  <c r="P187" i="1"/>
  <c r="BO186" i="1"/>
  <c r="BM186" i="1"/>
  <c r="Z186" i="1"/>
  <c r="Y186" i="1"/>
  <c r="Y190" i="1" s="1"/>
  <c r="P186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Y168" i="1" s="1"/>
  <c r="P164" i="1"/>
  <c r="Y160" i="1"/>
  <c r="X160" i="1"/>
  <c r="Z159" i="1"/>
  <c r="X159" i="1"/>
  <c r="BO158" i="1"/>
  <c r="BM158" i="1"/>
  <c r="Z158" i="1"/>
  <c r="Y158" i="1"/>
  <c r="P158" i="1"/>
  <c r="BP157" i="1"/>
  <c r="BO157" i="1"/>
  <c r="BN157" i="1"/>
  <c r="BM157" i="1"/>
  <c r="Z157" i="1"/>
  <c r="Y157" i="1"/>
  <c r="Y159" i="1" s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X147" i="1"/>
  <c r="Z146" i="1"/>
  <c r="X146" i="1"/>
  <c r="BO145" i="1"/>
  <c r="BM145" i="1"/>
  <c r="Z145" i="1"/>
  <c r="Y145" i="1"/>
  <c r="Y147" i="1" s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P122" i="1"/>
  <c r="BO121" i="1"/>
  <c r="BM121" i="1"/>
  <c r="Z121" i="1"/>
  <c r="Y121" i="1"/>
  <c r="Y125" i="1" s="1"/>
  <c r="P121" i="1"/>
  <c r="X118" i="1"/>
  <c r="X117" i="1"/>
  <c r="BO116" i="1"/>
  <c r="BM116" i="1"/>
  <c r="Z116" i="1"/>
  <c r="Y116" i="1"/>
  <c r="Y118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Z111" i="1" s="1"/>
  <c r="Y109" i="1"/>
  <c r="Y111" i="1" s="1"/>
  <c r="P109" i="1"/>
  <c r="Y106" i="1"/>
  <c r="X106" i="1"/>
  <c r="X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5" i="1" s="1"/>
  <c r="Y97" i="1"/>
  <c r="Y105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6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60" i="1" s="1"/>
  <c r="P47" i="1"/>
  <c r="X44" i="1"/>
  <c r="Z43" i="1"/>
  <c r="X43" i="1"/>
  <c r="BO42" i="1"/>
  <c r="BM42" i="1"/>
  <c r="Z42" i="1"/>
  <c r="Y42" i="1"/>
  <c r="Y44" i="1" s="1"/>
  <c r="P42" i="1"/>
  <c r="Y39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285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28" i="1"/>
  <c r="BP28" i="1"/>
  <c r="BN30" i="1"/>
  <c r="Y33" i="1"/>
  <c r="Y285" i="1" s="1"/>
  <c r="BN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BN91" i="1"/>
  <c r="BP91" i="1"/>
  <c r="BN98" i="1"/>
  <c r="BN100" i="1"/>
  <c r="BN102" i="1"/>
  <c r="BN104" i="1"/>
  <c r="BN109" i="1"/>
  <c r="BP109" i="1"/>
  <c r="Y112" i="1"/>
  <c r="BN116" i="1"/>
  <c r="BP116" i="1"/>
  <c r="BN121" i="1"/>
  <c r="BP121" i="1"/>
  <c r="BN123" i="1"/>
  <c r="Y124" i="1"/>
  <c r="Z135" i="1"/>
  <c r="Z290" i="1" s="1"/>
  <c r="BP158" i="1"/>
  <c r="BN158" i="1"/>
  <c r="Y182" i="1"/>
  <c r="BP181" i="1"/>
  <c r="BN181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BP217" i="1"/>
  <c r="BN217" i="1"/>
  <c r="Y231" i="1"/>
  <c r="Y245" i="1"/>
  <c r="BP242" i="1"/>
  <c r="BN242" i="1"/>
  <c r="BP243" i="1"/>
  <c r="BN243" i="1"/>
  <c r="BP244" i="1"/>
  <c r="BN244" i="1"/>
  <c r="BP259" i="1"/>
  <c r="BN259" i="1"/>
  <c r="H9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89" i="1"/>
  <c r="BP186" i="1"/>
  <c r="BN186" i="1"/>
  <c r="BP188" i="1"/>
  <c r="BN188" i="1"/>
  <c r="Y212" i="1"/>
  <c r="BP211" i="1"/>
  <c r="BN211" i="1"/>
  <c r="BP230" i="1"/>
  <c r="BN230" i="1"/>
  <c r="Y254" i="1"/>
  <c r="BP252" i="1"/>
  <c r="BN252" i="1"/>
  <c r="BP253" i="1"/>
  <c r="BN253" i="1"/>
  <c r="Y287" i="1" l="1"/>
  <c r="Y289" i="1"/>
  <c r="Y286" i="1"/>
  <c r="Y288" i="1" s="1"/>
  <c r="C298" i="1"/>
  <c r="A298" i="1" l="1"/>
  <c r="B298" i="1"/>
</calcChain>
</file>

<file path=xl/sharedStrings.xml><?xml version="1.0" encoding="utf-8"?>
<sst xmlns="http://schemas.openxmlformats.org/spreadsheetml/2006/main" count="1443" uniqueCount="491">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</sst>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1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8" customWidth="1"/>
    <col min="19" max="19" width="6.140625" style="30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8" customWidth="1"/>
    <col min="25" max="25" width="11" style="308" customWidth="1"/>
    <col min="26" max="26" width="10" style="308" customWidth="1"/>
    <col min="27" max="27" width="11.5703125" style="308" customWidth="1"/>
    <col min="28" max="28" width="10.42578125" style="308" customWidth="1"/>
    <col min="29" max="29" width="30" style="30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8" customWidth="1"/>
    <col min="34" max="34" width="9.140625" style="308" customWidth="1"/>
    <col min="35" max="16384" width="9.140625" style="308"/>
  </cols>
  <sheetData>
    <row r="1" spans="1:32" s="304" customFormat="1" ht="45" customHeight="1" x14ac:dyDescent="0.2">
      <c r="A1" s="41"/>
      <c r="B1" s="41"/>
      <c r="C1" s="41"/>
      <c r="D1" s="372" t="s">
        <v>0</v>
      </c>
      <c r="E1" s="335"/>
      <c r="F1" s="335"/>
      <c r="G1" s="12" t="s">
        <v>1</v>
      </c>
      <c r="H1" s="372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4" customFormat="1" ht="23.45" customHeight="1" x14ac:dyDescent="0.2">
      <c r="A5" s="406" t="s">
        <v>7</v>
      </c>
      <c r="B5" s="407"/>
      <c r="C5" s="408"/>
      <c r="D5" s="374"/>
      <c r="E5" s="375"/>
      <c r="F5" s="498" t="s">
        <v>8</v>
      </c>
      <c r="G5" s="408"/>
      <c r="H5" s="374"/>
      <c r="I5" s="467"/>
      <c r="J5" s="467"/>
      <c r="K5" s="467"/>
      <c r="L5" s="467"/>
      <c r="M5" s="375"/>
      <c r="N5" s="61"/>
      <c r="P5" s="24" t="s">
        <v>9</v>
      </c>
      <c r="Q5" s="508">
        <v>45716</v>
      </c>
      <c r="R5" s="404"/>
      <c r="T5" s="427" t="s">
        <v>10</v>
      </c>
      <c r="U5" s="316"/>
      <c r="V5" s="428" t="s">
        <v>11</v>
      </c>
      <c r="W5" s="404"/>
      <c r="AB5" s="51"/>
      <c r="AC5" s="51"/>
      <c r="AD5" s="51"/>
      <c r="AE5" s="51"/>
    </row>
    <row r="6" spans="1:32" s="304" customFormat="1" ht="24" customHeight="1" x14ac:dyDescent="0.2">
      <c r="A6" s="406" t="s">
        <v>12</v>
      </c>
      <c r="B6" s="407"/>
      <c r="C6" s="408"/>
      <c r="D6" s="469" t="s">
        <v>13</v>
      </c>
      <c r="E6" s="470"/>
      <c r="F6" s="470"/>
      <c r="G6" s="470"/>
      <c r="H6" s="470"/>
      <c r="I6" s="470"/>
      <c r="J6" s="470"/>
      <c r="K6" s="470"/>
      <c r="L6" s="470"/>
      <c r="M6" s="404"/>
      <c r="N6" s="62"/>
      <c r="P6" s="24" t="s">
        <v>14</v>
      </c>
      <c r="Q6" s="510" t="str">
        <f>IF(Q5=0," ",CHOOSE(WEEKDAY(Q5,2),"Понедельник","Вторник","Среда","Четверг","Пятница","Суббота","Воскресенье"))</f>
        <v>Пятница</v>
      </c>
      <c r="R6" s="321"/>
      <c r="T6" s="432" t="s">
        <v>15</v>
      </c>
      <c r="U6" s="316"/>
      <c r="V6" s="453" t="s">
        <v>16</v>
      </c>
      <c r="W6" s="351"/>
      <c r="AB6" s="51"/>
      <c r="AC6" s="51"/>
      <c r="AD6" s="51"/>
      <c r="AE6" s="51"/>
    </row>
    <row r="7" spans="1:32" s="30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15"/>
      <c r="U7" s="316"/>
      <c r="V7" s="454"/>
      <c r="W7" s="455"/>
      <c r="AB7" s="51"/>
      <c r="AC7" s="51"/>
      <c r="AD7" s="51"/>
      <c r="AE7" s="51"/>
    </row>
    <row r="8" spans="1:32" s="304" customFormat="1" ht="25.5" customHeight="1" x14ac:dyDescent="0.2">
      <c r="A8" s="518" t="s">
        <v>17</v>
      </c>
      <c r="B8" s="326"/>
      <c r="C8" s="327"/>
      <c r="D8" s="364" t="s">
        <v>18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1">
        <v>0.41666666666666669</v>
      </c>
      <c r="R8" s="357"/>
      <c r="T8" s="315"/>
      <c r="U8" s="316"/>
      <c r="V8" s="454"/>
      <c r="W8" s="455"/>
      <c r="AB8" s="51"/>
      <c r="AC8" s="51"/>
      <c r="AD8" s="51"/>
      <c r="AE8" s="51"/>
    </row>
    <row r="9" spans="1:32" s="304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4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2"/>
      <c r="P9" s="26" t="s">
        <v>20</v>
      </c>
      <c r="Q9" s="401"/>
      <c r="R9" s="402"/>
      <c r="T9" s="315"/>
      <c r="U9" s="316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4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4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51" t="str">
        <f>IFERROR(VLOOKUP($D$10,Proxy,2,FALSE),"")</f>
        <v/>
      </c>
      <c r="I10" s="315"/>
      <c r="J10" s="315"/>
      <c r="K10" s="315"/>
      <c r="L10" s="315"/>
      <c r="M10" s="315"/>
      <c r="N10" s="303"/>
      <c r="P10" s="26" t="s">
        <v>21</v>
      </c>
      <c r="Q10" s="433"/>
      <c r="R10" s="434"/>
      <c r="U10" s="24" t="s">
        <v>22</v>
      </c>
      <c r="V10" s="350" t="s">
        <v>23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3"/>
      <c r="R11" s="404"/>
      <c r="U11" s="24" t="s">
        <v>26</v>
      </c>
      <c r="V11" s="477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04" customFormat="1" ht="18.600000000000001" customHeight="1" x14ac:dyDescent="0.2">
      <c r="A12" s="425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29</v>
      </c>
      <c r="Q12" s="411"/>
      <c r="R12" s="357"/>
      <c r="S12" s="23"/>
      <c r="U12" s="24"/>
      <c r="V12" s="335"/>
      <c r="W12" s="315"/>
      <c r="AB12" s="51"/>
      <c r="AC12" s="51"/>
      <c r="AD12" s="51"/>
      <c r="AE12" s="51"/>
    </row>
    <row r="13" spans="1:32" s="304" customFormat="1" ht="23.25" customHeight="1" x14ac:dyDescent="0.2">
      <c r="A13" s="425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31</v>
      </c>
      <c r="Q13" s="477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4" customFormat="1" ht="18.600000000000001" customHeight="1" x14ac:dyDescent="0.2">
      <c r="A14" s="425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4" customFormat="1" ht="22.5" customHeight="1" x14ac:dyDescent="0.2">
      <c r="A15" s="440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19" t="s">
        <v>34</v>
      </c>
      <c r="Q15" s="335"/>
      <c r="R15" s="335"/>
      <c r="S15" s="335"/>
      <c r="T15" s="3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5" t="s">
        <v>35</v>
      </c>
      <c r="B17" s="345" t="s">
        <v>36</v>
      </c>
      <c r="C17" s="413" t="s">
        <v>37</v>
      </c>
      <c r="D17" s="345" t="s">
        <v>38</v>
      </c>
      <c r="E17" s="387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6"/>
      <c r="R17" s="386"/>
      <c r="S17" s="386"/>
      <c r="T17" s="387"/>
      <c r="U17" s="515" t="s">
        <v>50</v>
      </c>
      <c r="V17" s="408"/>
      <c r="W17" s="345" t="s">
        <v>51</v>
      </c>
      <c r="X17" s="345" t="s">
        <v>52</v>
      </c>
      <c r="Y17" s="516" t="s">
        <v>53</v>
      </c>
      <c r="Z17" s="465" t="s">
        <v>54</v>
      </c>
      <c r="AA17" s="449" t="s">
        <v>55</v>
      </c>
      <c r="AB17" s="449" t="s">
        <v>56</v>
      </c>
      <c r="AC17" s="449" t="s">
        <v>57</v>
      </c>
      <c r="AD17" s="449" t="s">
        <v>58</v>
      </c>
      <c r="AE17" s="493"/>
      <c r="AF17" s="494"/>
      <c r="AG17" s="69"/>
      <c r="BD17" s="68" t="s">
        <v>59</v>
      </c>
    </row>
    <row r="18" spans="1:68" ht="14.25" customHeight="1" x14ac:dyDescent="0.2">
      <c r="A18" s="346"/>
      <c r="B18" s="346"/>
      <c r="C18" s="346"/>
      <c r="D18" s="388"/>
      <c r="E18" s="390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88"/>
      <c r="Q18" s="389"/>
      <c r="R18" s="389"/>
      <c r="S18" s="389"/>
      <c r="T18" s="390"/>
      <c r="U18" s="70" t="s">
        <v>60</v>
      </c>
      <c r="V18" s="70" t="s">
        <v>61</v>
      </c>
      <c r="W18" s="346"/>
      <c r="X18" s="346"/>
      <c r="Y18" s="517"/>
      <c r="Z18" s="466"/>
      <c r="AA18" s="450"/>
      <c r="AB18" s="450"/>
      <c r="AC18" s="450"/>
      <c r="AD18" s="495"/>
      <c r="AE18" s="496"/>
      <c r="AF18" s="497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customHeight="1" x14ac:dyDescent="0.25">
      <c r="A21" s="342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6"/>
      <c r="AB21" s="306"/>
      <c r="AC21" s="30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customHeight="1" x14ac:dyDescent="0.25">
      <c r="A27" s="342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3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/>
      <c r="Y28" s="311" t="str">
        <f>IFERROR(IF(X28="","",X28),"")</f>
        <v/>
      </c>
      <c r="Z28" s="36" t="str">
        <f>IFERROR(IF(X28="","",X28*0.00941),"")</f>
        <v/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 t="str">
        <f>IFERROR(Y28*I28,"0")</f>
        <v>0</v>
      </c>
      <c r="BO28" s="67">
        <f>IFERROR(X28/J28,"0")</f>
        <v>0</v>
      </c>
      <c r="BP28" s="67" t="str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/>
      <c r="Y29" s="311" t="str">
        <f>IFERROR(IF(X29="","",X29),"")</f>
        <v/>
      </c>
      <c r="Z29" s="36" t="str">
        <f>IFERROR(IF(X29="","",X29*0.00941),"")</f>
        <v/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 t="str">
        <f>IFERROR(Y29*I29,"0")</f>
        <v>0</v>
      </c>
      <c r="BO29" s="67">
        <f>IFERROR(X29/J29,"0")</f>
        <v>0</v>
      </c>
      <c r="BP29" s="67" t="str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/>
      <c r="Y30" s="311" t="str">
        <f>IFERROR(IF(X30="","",X30),"")</f>
        <v/>
      </c>
      <c r="Z30" s="36" t="str">
        <f>IFERROR(IF(X30="","",X30*0.00941),"")</f>
        <v/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 t="str">
        <f>IFERROR(Y30*I30,"0")</f>
        <v>0</v>
      </c>
      <c r="BO30" s="67">
        <f>IFERROR(X30/J30,"0")</f>
        <v>0</v>
      </c>
      <c r="BP30" s="67" t="str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/>
      <c r="Y31" s="311" t="str">
        <f>IFERROR(IF(X31="","",X31),"")</f>
        <v/>
      </c>
      <c r="Z31" s="36" t="str">
        <f>IFERROR(IF(X31="","",X31*0.00941),"")</f>
        <v/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 t="str">
        <f>IFERROR(Y31*I31,"0")</f>
        <v>0</v>
      </c>
      <c r="BO31" s="67">
        <f>IFERROR(X31/J31,"0")</f>
        <v>0</v>
      </c>
      <c r="BP31" s="67" t="str">
        <f>IFERROR(Y31/J31,"0")</f>
        <v>0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0</v>
      </c>
      <c r="Y32" s="312">
        <f>IFERROR(SUM(Y28:Y31),"0")</f>
        <v>0</v>
      </c>
      <c r="Z32" s="312">
        <f>IFERROR(IF(Z28="",0,Z28),"0")+IFERROR(IF(Z29="",0,Z29),"0")+IFERROR(IF(Z30="",0,Z30),"0")+IFERROR(IF(Z31="",0,Z31),"0")</f>
        <v>0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0</v>
      </c>
      <c r="Y33" s="312" t="str">
        <f>IFERROR(SUMPRODUCT(Y28:Y31*H28:H31),"0")</f>
        <v>0</v>
      </c>
      <c r="Z33" s="37"/>
      <c r="AA33" s="313"/>
      <c r="AB33" s="313"/>
      <c r="AC33" s="313"/>
    </row>
    <row r="34" spans="1:68" ht="16.5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customHeight="1" x14ac:dyDescent="0.25">
      <c r="A35" s="342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6"/>
      <c r="AB35" s="306"/>
      <c r="AC35" s="306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/>
      <c r="Y36" s="311" t="str">
        <f>IFERROR(IF(X36="","",X36),"")</f>
        <v/>
      </c>
      <c r="Z36" s="36" t="str">
        <f>IFERROR(IF(X36="","",X36*0.0155),"")</f>
        <v/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 t="str">
        <f>IFERROR(Y36*I36,"0")</f>
        <v>0</v>
      </c>
      <c r="BO36" s="67">
        <f>IFERROR(X36/J36,"0")</f>
        <v>0</v>
      </c>
      <c r="BP36" s="67" t="str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/>
      <c r="Y37" s="311" t="str">
        <f>IFERROR(IF(X37="","",X37),"")</f>
        <v/>
      </c>
      <c r="Z37" s="36" t="str">
        <f>IFERROR(IF(X37="","",X37*0.0155),"")</f>
        <v/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 t="str">
        <f>IFERROR(Y37*I37,"0")</f>
        <v>0</v>
      </c>
      <c r="BO37" s="67">
        <f>IFERROR(X37/J37,"0")</f>
        <v>0</v>
      </c>
      <c r="BP37" s="67" t="str">
        <f>IFERROR(Y37/J37,"0")</f>
        <v>0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0</v>
      </c>
      <c r="Y38" s="312">
        <f>IFERROR(SUM(Y36:Y37),"0")</f>
        <v>0</v>
      </c>
      <c r="Z38" s="312">
        <f>IFERROR(IF(Z36="",0,Z36),"0")+IFERROR(IF(Z37="",0,Z37),"0")</f>
        <v>0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0</v>
      </c>
      <c r="Y39" s="312" t="str">
        <f>IFERROR(SUMPRODUCT(Y36:Y37*H36:H37),"0")</f>
        <v>0</v>
      </c>
      <c r="Z39" s="37"/>
      <c r="AA39" s="313"/>
      <c r="AB39" s="313"/>
      <c r="AC39" s="313"/>
    </row>
    <row r="40" spans="1:68" ht="16.5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customHeight="1" x14ac:dyDescent="0.25">
      <c r="A41" s="342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6"/>
      <c r="AB41" s="306"/>
      <c r="AC41" s="306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10</v>
      </c>
      <c r="Y42" s="311">
        <f>IFERROR(IF(X42="","",X42),"")</f>
        <v>10</v>
      </c>
      <c r="Z42" s="36">
        <f>IFERROR(IF(X42="","",X42*0.0095),"")</f>
        <v>9.5000000000000001E-2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15.918000000000001</v>
      </c>
      <c r="BN42" s="67">
        <f>IFERROR(Y42*I42,"0")</f>
        <v>15.918000000000001</v>
      </c>
      <c r="BO42" s="67">
        <f>IFERROR(X42/J42,"0")</f>
        <v>7.6923076923076927E-2</v>
      </c>
      <c r="BP42" s="67">
        <f>IFERROR(Y42/J42,"0")</f>
        <v>7.6923076923076927E-2</v>
      </c>
    </row>
    <row r="43" spans="1:68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10</v>
      </c>
      <c r="Y43" s="312">
        <f>IFERROR(SUM(Y42:Y42),"0")</f>
        <v>10</v>
      </c>
      <c r="Z43" s="312">
        <f>IFERROR(IF(Z42="",0,Z42),"0")</f>
        <v>9.5000000000000001E-2</v>
      </c>
      <c r="AA43" s="313"/>
      <c r="AB43" s="313"/>
      <c r="AC43" s="313"/>
    </row>
    <row r="44" spans="1:68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12</v>
      </c>
      <c r="Y44" s="312">
        <f>IFERROR(SUMPRODUCT(Y42:Y42*H42:H42),"0")</f>
        <v>12</v>
      </c>
      <c r="Z44" s="37"/>
      <c r="AA44" s="313"/>
      <c r="AB44" s="313"/>
      <c r="AC44" s="313"/>
    </row>
    <row r="45" spans="1:68" ht="16.5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customHeight="1" x14ac:dyDescent="0.25">
      <c r="A46" s="342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6"/>
      <c r="AB46" s="306"/>
      <c r="AC46" s="306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/>
      <c r="Y47" s="311" t="str">
        <f t="shared" ref="Y47:Y58" si="0">IFERROR(IF(X47="","",X47),"")</f>
        <v/>
      </c>
      <c r="Z47" s="36" t="str">
        <f t="shared" ref="Z47:Z58" si="1">IFERROR(IF(X47="","",X47*0.0155),"")</f>
        <v/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 t="str">
        <f t="shared" ref="BN47:BN58" si="3">IFERROR(Y47*I47,"0")</f>
        <v>0</v>
      </c>
      <c r="BO47" s="67">
        <f t="shared" ref="BO47:BO58" si="4">IFERROR(X47/J47,"0")</f>
        <v>0</v>
      </c>
      <c r="BP47" s="67" t="str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7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/>
      <c r="Y48" s="311" t="str">
        <f t="shared" si="0"/>
        <v/>
      </c>
      <c r="Z48" s="36" t="str">
        <f t="shared" si="1"/>
        <v/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 t="str">
        <f t="shared" si="3"/>
        <v>0</v>
      </c>
      <c r="BO48" s="67">
        <f t="shared" si="4"/>
        <v>0</v>
      </c>
      <c r="BP48" s="67" t="str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/>
      <c r="Y49" s="311" t="str">
        <f t="shared" si="0"/>
        <v/>
      </c>
      <c r="Z49" s="36" t="str">
        <f t="shared" si="1"/>
        <v/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 t="str">
        <f t="shared" si="3"/>
        <v>0</v>
      </c>
      <c r="BO49" s="67">
        <f t="shared" si="4"/>
        <v>0</v>
      </c>
      <c r="BP49" s="67" t="str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/>
      <c r="Y50" s="311" t="str">
        <f t="shared" si="0"/>
        <v/>
      </c>
      <c r="Z50" s="36" t="str">
        <f t="shared" si="1"/>
        <v/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 t="str">
        <f t="shared" si="3"/>
        <v>0</v>
      </c>
      <c r="BO50" s="67">
        <f t="shared" si="4"/>
        <v>0</v>
      </c>
      <c r="BP50" s="67" t="str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/>
      <c r="Y51" s="311" t="str">
        <f t="shared" si="0"/>
        <v/>
      </c>
      <c r="Z51" s="36" t="str">
        <f t="shared" si="1"/>
        <v/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 t="str">
        <f t="shared" si="3"/>
        <v>0</v>
      </c>
      <c r="BO51" s="67">
        <f t="shared" si="4"/>
        <v>0</v>
      </c>
      <c r="BP51" s="67" t="str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7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/>
      <c r="Y52" s="311" t="str">
        <f t="shared" si="0"/>
        <v/>
      </c>
      <c r="Z52" s="36" t="str">
        <f t="shared" si="1"/>
        <v/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 t="str">
        <f t="shared" si="3"/>
        <v>0</v>
      </c>
      <c r="BO52" s="67">
        <f t="shared" si="4"/>
        <v>0</v>
      </c>
      <c r="BP52" s="67" t="str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/>
      <c r="Y53" s="311" t="str">
        <f t="shared" si="0"/>
        <v/>
      </c>
      <c r="Z53" s="36" t="str">
        <f t="shared" si="1"/>
        <v/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 t="str">
        <f t="shared" si="3"/>
        <v>0</v>
      </c>
      <c r="BO53" s="67">
        <f t="shared" si="4"/>
        <v>0</v>
      </c>
      <c r="BP53" s="67" t="str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/>
      <c r="Y54" s="311" t="str">
        <f t="shared" si="0"/>
        <v/>
      </c>
      <c r="Z54" s="36" t="str">
        <f t="shared" si="1"/>
        <v/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 t="str">
        <f t="shared" si="3"/>
        <v>0</v>
      </c>
      <c r="BO54" s="67">
        <f t="shared" si="4"/>
        <v>0</v>
      </c>
      <c r="BP54" s="67" t="str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/>
      <c r="Y55" s="311" t="str">
        <f t="shared" si="0"/>
        <v/>
      </c>
      <c r="Z55" s="36" t="str">
        <f t="shared" si="1"/>
        <v/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 t="str">
        <f t="shared" si="3"/>
        <v>0</v>
      </c>
      <c r="BO55" s="67">
        <f t="shared" si="4"/>
        <v>0</v>
      </c>
      <c r="BP55" s="67" t="str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/>
      <c r="Y56" s="311" t="str">
        <f t="shared" si="0"/>
        <v/>
      </c>
      <c r="Z56" s="36" t="str">
        <f t="shared" si="1"/>
        <v/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 t="str">
        <f t="shared" si="3"/>
        <v>0</v>
      </c>
      <c r="BO56" s="67">
        <f t="shared" si="4"/>
        <v>0</v>
      </c>
      <c r="BP56" s="67" t="str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/>
      <c r="Y57" s="311" t="str">
        <f t="shared" si="0"/>
        <v/>
      </c>
      <c r="Z57" s="36" t="str">
        <f t="shared" si="1"/>
        <v/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 t="str">
        <f t="shared" si="3"/>
        <v>0</v>
      </c>
      <c r="BO57" s="67">
        <f t="shared" si="4"/>
        <v>0</v>
      </c>
      <c r="BP57" s="67" t="str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/>
      <c r="Y58" s="311" t="str">
        <f t="shared" si="0"/>
        <v/>
      </c>
      <c r="Z58" s="36" t="str">
        <f t="shared" si="1"/>
        <v/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 t="str">
        <f t="shared" si="3"/>
        <v>0</v>
      </c>
      <c r="BO58" s="67">
        <f t="shared" si="4"/>
        <v>0</v>
      </c>
      <c r="BP58" s="67" t="str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0</v>
      </c>
      <c r="Y59" s="312">
        <f>IFERROR(SUM(Y47:Y58),"0")</f>
        <v>0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0</v>
      </c>
      <c r="Y60" s="312" t="str">
        <f>IFERROR(SUMPRODUCT(Y47:Y58*H47:H58),"0")</f>
        <v>0</v>
      </c>
      <c r="Z60" s="37"/>
      <c r="AA60" s="313"/>
      <c r="AB60" s="313"/>
      <c r="AC60" s="313"/>
    </row>
    <row r="61" spans="1:68" ht="16.5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customHeight="1" x14ac:dyDescent="0.25">
      <c r="A62" s="342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/>
      <c r="Y63" s="311" t="str">
        <f>IFERROR(IF(X63="","",X63),"")</f>
        <v/>
      </c>
      <c r="Z63" s="36" t="str">
        <f>IFERROR(IF(X63="","",X63*0.00502),"")</f>
        <v/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 t="str">
        <f>IFERROR(Y63*I63,"0")</f>
        <v>0</v>
      </c>
      <c r="BO63" s="67">
        <f>IFERROR(X63/J63,"0")</f>
        <v>0</v>
      </c>
      <c r="BP63" s="67" t="str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/>
      <c r="Y64" s="311" t="str">
        <f>IFERROR(IF(X64="","",X64),"")</f>
        <v/>
      </c>
      <c r="Z64" s="36" t="str">
        <f>IFERROR(IF(X64="","",X64*0.00866),"")</f>
        <v/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0</v>
      </c>
      <c r="BN64" s="67" t="str">
        <f>IFERROR(Y64*I64,"0")</f>
        <v>0</v>
      </c>
      <c r="BO64" s="67">
        <f>IFERROR(X64/J64,"0")</f>
        <v>0</v>
      </c>
      <c r="BP64" s="67" t="str">
        <f>IFERROR(Y64/J64,"0")</f>
        <v>0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0</v>
      </c>
      <c r="Y65" s="312">
        <f>IFERROR(SUM(Y63:Y64),"0")</f>
        <v>0</v>
      </c>
      <c r="Z65" s="312">
        <f>IFERROR(IF(Z63="",0,Z63),"0")+IFERROR(IF(Z64="",0,Z64),"0")</f>
        <v>0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0</v>
      </c>
      <c r="Y66" s="312" t="str">
        <f>IFERROR(SUMPRODUCT(Y63:Y64*H63:H64),"0")</f>
        <v>0</v>
      </c>
      <c r="Z66" s="37"/>
      <c r="AA66" s="313"/>
      <c r="AB66" s="313"/>
      <c r="AC66" s="313"/>
    </row>
    <row r="67" spans="1:68" ht="16.5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customHeight="1" x14ac:dyDescent="0.25">
      <c r="A68" s="342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/>
      <c r="Y69" s="311" t="str">
        <f>IFERROR(IF(X69="","",X69),"")</f>
        <v/>
      </c>
      <c r="Z69" s="36" t="str">
        <f>IFERROR(IF(X69="","",X69*0.01788),"")</f>
        <v/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 t="str">
        <f>IFERROR(Y69*I69,"0")</f>
        <v>0</v>
      </c>
      <c r="BO69" s="67">
        <f>IFERROR(X69/J69,"0")</f>
        <v>0</v>
      </c>
      <c r="BP69" s="67" t="str">
        <f>IFERROR(Y69/J69,"0")</f>
        <v>0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0</v>
      </c>
      <c r="Y70" s="312">
        <f>IFERROR(SUM(Y69:Y69),"0")</f>
        <v>0</v>
      </c>
      <c r="Z70" s="312">
        <f>IFERROR(IF(Z69="",0,Z69),"0")</f>
        <v>0</v>
      </c>
      <c r="AA70" s="313"/>
      <c r="AB70" s="313"/>
      <c r="AC70" s="313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0</v>
      </c>
      <c r="Y71" s="312" t="str">
        <f>IFERROR(SUMPRODUCT(Y69:Y69*H69:H69),"0")</f>
        <v>0</v>
      </c>
      <c r="Z71" s="37"/>
      <c r="AA71" s="313"/>
      <c r="AB71" s="313"/>
      <c r="AC71" s="313"/>
    </row>
    <row r="72" spans="1:68" ht="16.5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customHeight="1" x14ac:dyDescent="0.25">
      <c r="A73" s="342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70</v>
      </c>
      <c r="Y74" s="311">
        <f>IFERROR(IF(X74="","",X74),"")</f>
        <v>70</v>
      </c>
      <c r="Z74" s="36">
        <f>IFERROR(IF(X74="","",X74*0.01788),"")</f>
        <v>1.2516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70</v>
      </c>
      <c r="Y75" s="31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140</v>
      </c>
      <c r="Y76" s="312">
        <f>IFERROR(SUM(Y74:Y75),"0")</f>
        <v>140</v>
      </c>
      <c r="Z76" s="312">
        <f>IFERROR(IF(Z74="",0,Z74),"0")+IFERROR(IF(Z75="",0,Z75),"0")</f>
        <v>2.5032000000000001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504</v>
      </c>
      <c r="Y77" s="312">
        <f>IFERROR(SUMPRODUCT(Y74:Y75*H74:H75),"0")</f>
        <v>504</v>
      </c>
      <c r="Z77" s="37"/>
      <c r="AA77" s="313"/>
      <c r="AB77" s="313"/>
      <c r="AC77" s="313"/>
    </row>
    <row r="78" spans="1:68" ht="16.5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customHeight="1" x14ac:dyDescent="0.25">
      <c r="A79" s="342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6"/>
      <c r="AB79" s="306"/>
      <c r="AC79" s="30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/>
      <c r="Y80" s="311" t="str">
        <f t="shared" ref="Y80:Y85" si="6">IFERROR(IF(X80="","",X80),"")</f>
        <v/>
      </c>
      <c r="Z80" s="36" t="str">
        <f t="shared" ref="Z80:Z85" si="7">IFERROR(IF(X80="","",X80*0.01788),"")</f>
        <v/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 t="str">
        <f t="shared" ref="BN80:BN85" si="9">IFERROR(Y80*I80,"0")</f>
        <v>0</v>
      </c>
      <c r="BO80" s="67">
        <f t="shared" ref="BO80:BO85" si="10">IFERROR(X80/J80,"0")</f>
        <v>0</v>
      </c>
      <c r="BP80" s="67" t="str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4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70</v>
      </c>
      <c r="Y81" s="311">
        <f t="shared" si="6"/>
        <v>70</v>
      </c>
      <c r="Z81" s="36">
        <f t="shared" si="7"/>
        <v>1.2516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301.25200000000001</v>
      </c>
      <c r="BN81" s="67">
        <f t="shared" si="9"/>
        <v>301.25200000000001</v>
      </c>
      <c r="BO81" s="67">
        <f t="shared" si="10"/>
        <v>1</v>
      </c>
      <c r="BP81" s="67">
        <f t="shared" si="11"/>
        <v>1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1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/>
      <c r="Y82" s="311" t="str">
        <f t="shared" si="6"/>
        <v/>
      </c>
      <c r="Z82" s="36" t="str">
        <f t="shared" si="7"/>
        <v/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 t="str">
        <f t="shared" si="9"/>
        <v>0</v>
      </c>
      <c r="BO82" s="67">
        <f t="shared" si="10"/>
        <v>0</v>
      </c>
      <c r="BP82" s="67" t="str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70</v>
      </c>
      <c r="Y83" s="311">
        <f t="shared" si="6"/>
        <v>70</v>
      </c>
      <c r="Z83" s="36">
        <f t="shared" si="7"/>
        <v>1.2516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0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/>
      <c r="Y84" s="311" t="str">
        <f t="shared" si="6"/>
        <v/>
      </c>
      <c r="Z84" s="36" t="str">
        <f t="shared" si="7"/>
        <v/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0</v>
      </c>
      <c r="BN84" s="67" t="str">
        <f t="shared" si="9"/>
        <v>0</v>
      </c>
      <c r="BO84" s="67">
        <f t="shared" si="10"/>
        <v>0</v>
      </c>
      <c r="BP84" s="67" t="str">
        <f t="shared" si="11"/>
        <v>0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1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56</v>
      </c>
      <c r="Y85" s="311">
        <f t="shared" si="6"/>
        <v>56</v>
      </c>
      <c r="Z85" s="36">
        <f t="shared" si="7"/>
        <v>1.0012799999999999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249.13280000000003</v>
      </c>
      <c r="BN85" s="67">
        <f t="shared" si="9"/>
        <v>249.13280000000003</v>
      </c>
      <c r="BO85" s="67">
        <f t="shared" si="10"/>
        <v>0.8</v>
      </c>
      <c r="BP85" s="67">
        <f t="shared" si="11"/>
        <v>0.8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196</v>
      </c>
      <c r="Y86" s="312">
        <f>IFERROR(SUM(Y80:Y85),"0")</f>
        <v>196</v>
      </c>
      <c r="Z86" s="312">
        <f>IFERROR(IF(Z80="",0,Z80),"0")+IFERROR(IF(Z81="",0,Z81),"0")+IFERROR(IF(Z82="",0,Z82),"0")+IFERROR(IF(Z83="",0,Z83),"0")+IFERROR(IF(Z84="",0,Z84),"0")+IFERROR(IF(Z85="",0,Z85),"0")</f>
        <v>3.50448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719.04</v>
      </c>
      <c r="Y87" s="312" t="str">
        <f>IFERROR(SUMPRODUCT(Y80:Y85*H80:H85),"0")</f>
        <v>0</v>
      </c>
      <c r="Z87" s="37"/>
      <c r="AA87" s="313"/>
      <c r="AB87" s="313"/>
      <c r="AC87" s="313"/>
    </row>
    <row r="88" spans="1:68" ht="16.5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customHeight="1" x14ac:dyDescent="0.25">
      <c r="A89" s="342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/>
      <c r="Y90" s="311" t="str">
        <f>IFERROR(IF(X90="","",X90),"")</f>
        <v/>
      </c>
      <c r="Z90" s="36" t="str">
        <f>IFERROR(IF(X90="","",X90*0.00936),"")</f>
        <v/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 t="str">
        <f>IFERROR(Y90*I90,"0")</f>
        <v>0</v>
      </c>
      <c r="BO90" s="67">
        <f>IFERROR(X90/J90,"0")</f>
        <v>0</v>
      </c>
      <c r="BP90" s="67" t="str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4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56</v>
      </c>
      <c r="Y91" s="311">
        <f>IFERROR(IF(X91="","",X91),"")</f>
        <v>56</v>
      </c>
      <c r="Z91" s="36">
        <f>IFERROR(IF(X91="","",X91*0.01788),"")</f>
        <v>1.0012799999999999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237.66399999999999</v>
      </c>
      <c r="BN91" s="67">
        <f>IFERROR(Y91*I91,"0")</f>
        <v>237.66399999999999</v>
      </c>
      <c r="BO91" s="67">
        <f>IFERROR(X91/J91,"0")</f>
        <v>0.8</v>
      </c>
      <c r="BP91" s="67">
        <f>IFERROR(Y91/J91,"0")</f>
        <v>0.8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12</v>
      </c>
      <c r="Y92" s="311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68</v>
      </c>
      <c r="Y93" s="312">
        <f>IFERROR(SUM(Y90:Y92),"0")</f>
        <v>68</v>
      </c>
      <c r="Z93" s="312">
        <f>IFERROR(IF(Z90="",0,Z90),"0")+IFERROR(IF(Z91="",0,Z91),"0")+IFERROR(IF(Z92="",0,Z92),"0")</f>
        <v>1.1872799999999999</v>
      </c>
      <c r="AA93" s="313"/>
      <c r="AB93" s="313"/>
      <c r="AC93" s="313"/>
    </row>
    <row r="94" spans="1:68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238.56</v>
      </c>
      <c r="Y94" s="312" t="str">
        <f>IFERROR(SUMPRODUCT(Y90:Y92*H90:H92),"0")</f>
        <v>0</v>
      </c>
      <c r="Z94" s="37"/>
      <c r="AA94" s="313"/>
      <c r="AB94" s="313"/>
      <c r="AC94" s="313"/>
    </row>
    <row r="95" spans="1:68" ht="16.5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customHeight="1" x14ac:dyDescent="0.25">
      <c r="A96" s="342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/>
      <c r="Y97" s="311" t="str">
        <f t="shared" ref="Y97:Y104" si="12">IFERROR(IF(X97="","",X97),"")</f>
        <v/>
      </c>
      <c r="Z97" s="36" t="str">
        <f t="shared" ref="Z97:Z104" si="13">IFERROR(IF(X97="","",X97*0.0155),"")</f>
        <v/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 t="str">
        <f t="shared" ref="BN97:BN104" si="15">IFERROR(Y97*I97,"0")</f>
        <v>0</v>
      </c>
      <c r="BO97" s="67">
        <f t="shared" ref="BO97:BO104" si="16">IFERROR(X97/J97,"0")</f>
        <v>0</v>
      </c>
      <c r="BP97" s="67" t="str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/>
      <c r="Y98" s="311" t="str">
        <f t="shared" si="12"/>
        <v/>
      </c>
      <c r="Z98" s="36" t="str">
        <f t="shared" si="13"/>
        <v/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 t="str">
        <f t="shared" si="15"/>
        <v>0</v>
      </c>
      <c r="BO98" s="67">
        <f t="shared" si="16"/>
        <v>0</v>
      </c>
      <c r="BP98" s="67" t="str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/>
      <c r="Y99" s="311" t="str">
        <f t="shared" si="12"/>
        <v/>
      </c>
      <c r="Z99" s="36" t="str">
        <f t="shared" si="13"/>
        <v/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 t="str">
        <f t="shared" si="15"/>
        <v>0</v>
      </c>
      <c r="BO99" s="67">
        <f t="shared" si="16"/>
        <v>0</v>
      </c>
      <c r="BP99" s="67" t="str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/>
      <c r="Y100" s="311" t="str">
        <f t="shared" si="12"/>
        <v/>
      </c>
      <c r="Z100" s="36" t="str">
        <f t="shared" si="13"/>
        <v/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 t="str">
        <f t="shared" si="15"/>
        <v>0</v>
      </c>
      <c r="BO100" s="67">
        <f t="shared" si="16"/>
        <v>0</v>
      </c>
      <c r="BP100" s="67" t="str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/>
      <c r="Y101" s="311" t="str">
        <f t="shared" si="12"/>
        <v/>
      </c>
      <c r="Z101" s="36" t="str">
        <f t="shared" si="13"/>
        <v/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 t="str">
        <f t="shared" si="15"/>
        <v>0</v>
      </c>
      <c r="BO101" s="67">
        <f t="shared" si="16"/>
        <v>0</v>
      </c>
      <c r="BP101" s="67" t="str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/>
      <c r="Y102" s="311" t="str">
        <f t="shared" si="12"/>
        <v/>
      </c>
      <c r="Z102" s="36" t="str">
        <f t="shared" si="13"/>
        <v/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 t="str">
        <f t="shared" si="15"/>
        <v>0</v>
      </c>
      <c r="BO102" s="67">
        <f t="shared" si="16"/>
        <v>0</v>
      </c>
      <c r="BP102" s="67" t="str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/>
      <c r="Y103" s="311" t="str">
        <f t="shared" si="12"/>
        <v/>
      </c>
      <c r="Z103" s="36" t="str">
        <f t="shared" si="13"/>
        <v/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 t="str">
        <f t="shared" si="15"/>
        <v>0</v>
      </c>
      <c r="BO103" s="67">
        <f t="shared" si="16"/>
        <v>0</v>
      </c>
      <c r="BP103" s="67" t="str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/>
      <c r="Y104" s="311" t="str">
        <f t="shared" si="12"/>
        <v/>
      </c>
      <c r="Z104" s="36" t="str">
        <f t="shared" si="13"/>
        <v/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 t="str">
        <f t="shared" si="15"/>
        <v>0</v>
      </c>
      <c r="BO104" s="67">
        <f t="shared" si="16"/>
        <v>0</v>
      </c>
      <c r="BP104" s="67" t="str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0</v>
      </c>
      <c r="Y105" s="312">
        <f>IFERROR(SUM(Y97:Y104),"0")</f>
        <v>0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0</v>
      </c>
      <c r="Y106" s="312" t="str">
        <f>IFERROR(SUMPRODUCT(Y97:Y104*H97:H104),"0")</f>
        <v>0</v>
      </c>
      <c r="Z106" s="37"/>
      <c r="AA106" s="313"/>
      <c r="AB106" s="313"/>
      <c r="AC106" s="313"/>
    </row>
    <row r="107" spans="1:68" ht="16.5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customHeight="1" x14ac:dyDescent="0.25">
      <c r="A108" s="342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6"/>
      <c r="AB108" s="306"/>
      <c r="AC108" s="306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5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70</v>
      </c>
      <c r="Y109" s="311">
        <f>IFERROR(IF(X109="","",X109),"")</f>
        <v>70</v>
      </c>
      <c r="Z109" s="36">
        <f>IFERROR(IF(X109="","",X109*0.01788),"")</f>
        <v>1.2516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259.25200000000001</v>
      </c>
      <c r="BN109" s="67">
        <f>IFERROR(Y109*I109,"0")</f>
        <v>259.25200000000001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70</v>
      </c>
      <c r="Y110" s="311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140</v>
      </c>
      <c r="Y111" s="312">
        <f>IFERROR(SUM(Y109:Y110),"0")</f>
        <v>140</v>
      </c>
      <c r="Z111" s="312">
        <f>IFERROR(IF(Z109="",0,Z109),"0")+IFERROR(IF(Z110="",0,Z110),"0")</f>
        <v>2.5032000000000001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420</v>
      </c>
      <c r="Y112" s="312">
        <f>IFERROR(SUMPRODUCT(Y109:Y110*H109:H110),"0")</f>
        <v>420</v>
      </c>
      <c r="Z112" s="37"/>
      <c r="AA112" s="313"/>
      <c r="AB112" s="313"/>
      <c r="AC112" s="313"/>
    </row>
    <row r="113" spans="1:68" ht="16.5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customHeight="1" x14ac:dyDescent="0.25">
      <c r="A114" s="342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6"/>
      <c r="AB114" s="306"/>
      <c r="AC114" s="306"/>
    </row>
    <row r="115" spans="1:68" ht="27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70</v>
      </c>
      <c r="Y115" s="311">
        <f>IFERROR(IF(X115="","",X115),"")</f>
        <v>70</v>
      </c>
      <c r="Z115" s="36">
        <f>IFERROR(IF(X115="","",X115*0.01788),"")</f>
        <v>1.2516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262.36</v>
      </c>
      <c r="BN115" s="67">
        <f>IFERROR(Y115*I115,"0")</f>
        <v>262.36</v>
      </c>
      <c r="BO115" s="67">
        <f>IFERROR(X115/J115,"0")</f>
        <v>1</v>
      </c>
      <c r="BP115" s="67">
        <f>IFERROR(Y115/J115,"0")</f>
        <v>1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/>
      <c r="Y116" s="311" t="str">
        <f>IFERROR(IF(X116="","",X116),"")</f>
        <v/>
      </c>
      <c r="Z116" s="36" t="str">
        <f>IFERROR(IF(X116="","",X116*0.01788),"")</f>
        <v/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0</v>
      </c>
      <c r="BN116" s="67" t="str">
        <f>IFERROR(Y116*I116,"0")</f>
        <v>0</v>
      </c>
      <c r="BO116" s="67">
        <f>IFERROR(X116/J116,"0")</f>
        <v>0</v>
      </c>
      <c r="BP116" s="67" t="str">
        <f>IFERROR(Y116/J116,"0")</f>
        <v>0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70</v>
      </c>
      <c r="Y117" s="312">
        <f>IFERROR(SUM(Y115:Y116),"0")</f>
        <v>70</v>
      </c>
      <c r="Z117" s="312">
        <f>IFERROR(IF(Z115="",0,Z115),"0")+IFERROR(IF(Z116="",0,Z116),"0")</f>
        <v>1.2516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210</v>
      </c>
      <c r="Y118" s="312" t="str">
        <f>IFERROR(SUMPRODUCT(Y115:Y116*H115:H116),"0")</f>
        <v>0</v>
      </c>
      <c r="Z118" s="37"/>
      <c r="AA118" s="313"/>
      <c r="AB118" s="313"/>
      <c r="AC118" s="313"/>
    </row>
    <row r="119" spans="1:68" ht="16.5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customHeight="1" x14ac:dyDescent="0.25">
      <c r="A120" s="342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6"/>
      <c r="AB120" s="306"/>
      <c r="AC120" s="306"/>
    </row>
    <row r="121" spans="1:68" ht="27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70</v>
      </c>
      <c r="Y121" s="311">
        <f>IFERROR(IF(X121="","",X121),"")</f>
        <v>70</v>
      </c>
      <c r="Z121" s="36">
        <f>IFERROR(IF(X121="","",X121*0.00941),"")</f>
        <v>0.65869999999999995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134.52600000000001</v>
      </c>
      <c r="BN121" s="67">
        <f>IFERROR(Y121*I121,"0")</f>
        <v>134.52600000000001</v>
      </c>
      <c r="BO121" s="67">
        <f>IFERROR(X121/J121,"0")</f>
        <v>0.5</v>
      </c>
      <c r="BP121" s="67">
        <f>IFERROR(Y121/J121,"0")</f>
        <v>0.5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70</v>
      </c>
      <c r="Y122" s="311">
        <f>IFERROR(IF(X122="","",X122),"")</f>
        <v>70</v>
      </c>
      <c r="Z122" s="36">
        <f>IFERROR(IF(X122="","",X122*0.01788),"")</f>
        <v>1.2516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229.6</v>
      </c>
      <c r="BN122" s="67">
        <f>IFERROR(Y122*I122,"0")</f>
        <v>229.6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70</v>
      </c>
      <c r="Y123" s="311">
        <f>IFERROR(IF(X123="","",X123),"")</f>
        <v>70</v>
      </c>
      <c r="Z123" s="36">
        <f>IFERROR(IF(X123="","",X123*0.01788),"")</f>
        <v>1.2516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229.6</v>
      </c>
      <c r="BN123" s="67">
        <f>IFERROR(Y123*I123,"0")</f>
        <v>229.6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210</v>
      </c>
      <c r="Y124" s="312">
        <f>IFERROR(SUM(Y121:Y123),"0")</f>
        <v>210</v>
      </c>
      <c r="Z124" s="312">
        <f>IFERROR(IF(Z121="",0,Z121),"0")+IFERROR(IF(Z122="",0,Z122),"0")+IFERROR(IF(Z123="",0,Z123),"0")</f>
        <v>3.1619000000000002</v>
      </c>
      <c r="AA124" s="313"/>
      <c r="AB124" s="313"/>
      <c r="AC124" s="313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525</v>
      </c>
      <c r="Y125" s="312">
        <f>IFERROR(SUMPRODUCT(Y121:Y123*H121:H123),"0")</f>
        <v>525</v>
      </c>
      <c r="Z125" s="37"/>
      <c r="AA125" s="313"/>
      <c r="AB125" s="313"/>
      <c r="AC125" s="313"/>
    </row>
    <row r="126" spans="1:68" ht="16.5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customHeight="1" x14ac:dyDescent="0.25">
      <c r="A127" s="342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6"/>
      <c r="AB127" s="306"/>
      <c r="AC127" s="306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14</v>
      </c>
      <c r="Y128" s="311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51.850399999999993</v>
      </c>
      <c r="BN128" s="67">
        <f>IFERROR(Y128*I128,"0")</f>
        <v>51.850399999999993</v>
      </c>
      <c r="BO128" s="67">
        <f>IFERROR(X128/J128,"0")</f>
        <v>0.2</v>
      </c>
      <c r="BP128" s="67">
        <f>IFERROR(Y128/J128,"0")</f>
        <v>0.2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14</v>
      </c>
      <c r="Y129" s="312">
        <f>IFERROR(SUM(Y128:Y128),"0")</f>
        <v>14</v>
      </c>
      <c r="Z129" s="312">
        <f>IFERROR(IF(Z128="",0,Z128),"0")</f>
        <v>0.25031999999999999</v>
      </c>
      <c r="AA129" s="313"/>
      <c r="AB129" s="313"/>
      <c r="AC129" s="313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42</v>
      </c>
      <c r="Y130" s="312">
        <f>IFERROR(SUMPRODUCT(Y128:Y128*H128:H128),"0")</f>
        <v>42</v>
      </c>
      <c r="Z130" s="37"/>
      <c r="AA130" s="313"/>
      <c r="AB130" s="313"/>
      <c r="AC130" s="313"/>
    </row>
    <row r="131" spans="1:68" ht="16.5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customHeight="1" x14ac:dyDescent="0.25">
      <c r="A132" s="342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6"/>
      <c r="AB132" s="306"/>
      <c r="AC132" s="306"/>
    </row>
    <row r="133" spans="1:68" ht="27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88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/>
      <c r="Y133" s="311" t="str">
        <f>IFERROR(IF(X133="","",X133),"")</f>
        <v/>
      </c>
      <c r="Z133" s="36" t="str">
        <f>IFERROR(IF(X133="","",X133*0.01157),"")</f>
        <v/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 t="str">
        <f>IFERROR(Y133*I133,"0")</f>
        <v>0</v>
      </c>
      <c r="BO133" s="67">
        <f>IFERROR(X133/J133,"0")</f>
        <v>0</v>
      </c>
      <c r="BP133" s="67" t="str">
        <f>IFERROR(Y133/J133,"0")</f>
        <v>0</v>
      </c>
    </row>
    <row r="134" spans="1:68" ht="27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72</v>
      </c>
      <c r="Y134" s="311">
        <f>IFERROR(IF(X134="","",X134),"")</f>
        <v>72</v>
      </c>
      <c r="Z134" s="36">
        <f>IFERROR(IF(X134="","",X134*0.01157),"")</f>
        <v>0.83304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152.64000000000001</v>
      </c>
      <c r="BN134" s="67">
        <f>IFERROR(Y134*I134,"0")</f>
        <v>152.64000000000001</v>
      </c>
      <c r="BO134" s="67">
        <f>IFERROR(X134/J134,"0")</f>
        <v>1</v>
      </c>
      <c r="BP134" s="67">
        <f>IFERROR(Y134/J134,"0")</f>
        <v>1</v>
      </c>
    </row>
    <row r="135" spans="1:68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72</v>
      </c>
      <c r="Y135" s="312">
        <f>IFERROR(SUM(Y133:Y134),"0")</f>
        <v>72</v>
      </c>
      <c r="Z135" s="312">
        <f>IFERROR(IF(Z133="",0,Z133),"0")+IFERROR(IF(Z134="",0,Z134),"0")</f>
        <v>0.83304</v>
      </c>
      <c r="AA135" s="313"/>
      <c r="AB135" s="313"/>
      <c r="AC135" s="313"/>
    </row>
    <row r="136" spans="1:68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115.2</v>
      </c>
      <c r="Y136" s="312" t="str">
        <f>IFERROR(SUMPRODUCT(Y133:Y134*H133:H134),"0")</f>
        <v>0</v>
      </c>
      <c r="Z136" s="37"/>
      <c r="AA136" s="313"/>
      <c r="AB136" s="313"/>
      <c r="AC136" s="313"/>
    </row>
    <row r="137" spans="1:68" ht="16.5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customHeight="1" x14ac:dyDescent="0.25">
      <c r="A138" s="342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6"/>
      <c r="AB138" s="306"/>
      <c r="AC138" s="306"/>
    </row>
    <row r="139" spans="1:68" ht="27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70</v>
      </c>
      <c r="Y139" s="311">
        <f>IFERROR(IF(X139="","",X139),"")</f>
        <v>70</v>
      </c>
      <c r="Z139" s="36">
        <f>IFERROR(IF(X139="","",X139*0.00941),"")</f>
        <v>0.65869999999999995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147.126</v>
      </c>
      <c r="BN139" s="67">
        <f>IFERROR(Y139*I139,"0")</f>
        <v>147.126</v>
      </c>
      <c r="BO139" s="67">
        <f>IFERROR(X139/J139,"0")</f>
        <v>0.5</v>
      </c>
      <c r="BP139" s="67">
        <f>IFERROR(Y139/J139,"0")</f>
        <v>0.5</v>
      </c>
    </row>
    <row r="140" spans="1:68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70</v>
      </c>
      <c r="Y140" s="312">
        <f>IFERROR(SUM(Y139:Y139),"0")</f>
        <v>70</v>
      </c>
      <c r="Z140" s="312">
        <f>IFERROR(IF(Z139="",0,Z139),"0")</f>
        <v>0.65869999999999995</v>
      </c>
      <c r="AA140" s="313"/>
      <c r="AB140" s="313"/>
      <c r="AC140" s="313"/>
    </row>
    <row r="141" spans="1:68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117.6</v>
      </c>
      <c r="Y141" s="312">
        <f>IFERROR(SUMPRODUCT(Y139:Y139*H139:H139),"0")</f>
        <v>117.6</v>
      </c>
      <c r="Z141" s="37"/>
      <c r="AA141" s="313"/>
      <c r="AB141" s="313"/>
      <c r="AC141" s="313"/>
    </row>
    <row r="142" spans="1:68" ht="27.75" customHeight="1" x14ac:dyDescent="0.2">
      <c r="A142" s="367" t="s">
        <v>239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48"/>
      <c r="AB142" s="48"/>
      <c r="AC142" s="48"/>
    </row>
    <row r="143" spans="1:68" ht="16.5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customHeight="1" x14ac:dyDescent="0.25">
      <c r="A144" s="342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6"/>
      <c r="AB144" s="306"/>
      <c r="AC144" s="306"/>
    </row>
    <row r="145" spans="1:68" ht="27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54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/>
      <c r="Y145" s="311" t="str">
        <f>IFERROR(IF(X145="","",X145),"")</f>
        <v/>
      </c>
      <c r="Z145" s="36" t="str">
        <f>IFERROR(IF(X145="","",X145*0.00502),"")</f>
        <v/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 t="str">
        <f>IFERROR(Y145*I145,"0")</f>
        <v>0</v>
      </c>
      <c r="BO145" s="67">
        <f>IFERROR(X145/J145,"0")</f>
        <v>0</v>
      </c>
      <c r="BP145" s="67" t="str">
        <f>IFERROR(Y145/J145,"0")</f>
        <v>0</v>
      </c>
    </row>
    <row r="146" spans="1:68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 t="str">
        <f>IFERROR(SUMPRODUCT(Y145:Y145*H145:H145),"0")</f>
        <v>0</v>
      </c>
      <c r="Z147" s="37"/>
      <c r="AA147" s="313"/>
      <c r="AB147" s="313"/>
      <c r="AC147" s="313"/>
    </row>
    <row r="148" spans="1:68" ht="16.5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customHeight="1" x14ac:dyDescent="0.25">
      <c r="A149" s="342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6"/>
      <c r="AB149" s="306"/>
      <c r="AC149" s="306"/>
    </row>
    <row r="150" spans="1:68" ht="16.5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36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/>
      <c r="Y150" s="311" t="str">
        <f>IFERROR(IF(X150="","",X150),"")</f>
        <v/>
      </c>
      <c r="Z150" s="36" t="str">
        <f>IFERROR(IF(X150="","",X150*0.00866),"")</f>
        <v/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 t="str">
        <f>IFERROR(Y150*I150,"0")</f>
        <v>0</v>
      </c>
      <c r="BO150" s="67">
        <f>IFERROR(X150/J150,"0")</f>
        <v>0</v>
      </c>
      <c r="BP150" s="67" t="str">
        <f>IFERROR(Y150/J150,"0")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9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/>
      <c r="Y151" s="311" t="str">
        <f>IFERROR(IF(X151="","",X151),"")</f>
        <v/>
      </c>
      <c r="Z151" s="36" t="str">
        <f>IFERROR(IF(X151="","",X151*0.00866),"")</f>
        <v/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 t="str">
        <f>IFERROR(Y151*I151,"0")</f>
        <v>0</v>
      </c>
      <c r="BO151" s="67">
        <f>IFERROR(X151/J151,"0")</f>
        <v>0</v>
      </c>
      <c r="BP151" s="67" t="str">
        <f>IFERROR(Y151/J151,"0")</f>
        <v>0</v>
      </c>
    </row>
    <row r="152" spans="1:68" ht="27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0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/>
      <c r="Y152" s="311" t="str">
        <f>IFERROR(IF(X152="","",X152),"")</f>
        <v/>
      </c>
      <c r="Z152" s="36" t="str">
        <f>IFERROR(IF(X152="","",X152*0.00866),"")</f>
        <v/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0</v>
      </c>
      <c r="BN152" s="67" t="str">
        <f>IFERROR(Y152*I152,"0")</f>
        <v>0</v>
      </c>
      <c r="BO152" s="67">
        <f>IFERROR(X152/J152,"0")</f>
        <v>0</v>
      </c>
      <c r="BP152" s="67" t="str">
        <f>IFERROR(Y152/J152,"0")</f>
        <v>0</v>
      </c>
    </row>
    <row r="153" spans="1:68" ht="27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8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/>
      <c r="Y153" s="311" t="str">
        <f>IFERROR(IF(X153="","",X153),"")</f>
        <v/>
      </c>
      <c r="Z153" s="36" t="str">
        <f>IFERROR(IF(X153="","",X153*0.0155),"")</f>
        <v/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 t="str">
        <f>IFERROR(Y153*I153,"0")</f>
        <v>0</v>
      </c>
      <c r="BO153" s="67">
        <f>IFERROR(X153/J153,"0")</f>
        <v>0</v>
      </c>
      <c r="BP153" s="67" t="str">
        <f>IFERROR(Y153/J153,"0")</f>
        <v>0</v>
      </c>
    </row>
    <row r="154" spans="1:68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0</v>
      </c>
      <c r="Y154" s="312">
        <f>IFERROR(SUM(Y150:Y153),"0")</f>
        <v>0</v>
      </c>
      <c r="Z154" s="312">
        <f>IFERROR(IF(Z150="",0,Z150),"0")+IFERROR(IF(Z151="",0,Z151),"0")+IFERROR(IF(Z152="",0,Z152),"0")+IFERROR(IF(Z153="",0,Z153),"0")</f>
        <v>0</v>
      </c>
      <c r="AA154" s="313"/>
      <c r="AB154" s="313"/>
      <c r="AC154" s="313"/>
    </row>
    <row r="155" spans="1:68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0</v>
      </c>
      <c r="Y155" s="312" t="str">
        <f>IFERROR(SUMPRODUCT(Y150:Y153*H150:H153),"0")</f>
        <v>0</v>
      </c>
      <c r="Z155" s="37"/>
      <c r="AA155" s="313"/>
      <c r="AB155" s="313"/>
      <c r="AC155" s="313"/>
    </row>
    <row r="156" spans="1:68" ht="14.25" customHeight="1" x14ac:dyDescent="0.25">
      <c r="A156" s="342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6"/>
      <c r="AB156" s="306"/>
      <c r="AC156" s="306"/>
    </row>
    <row r="157" spans="1:68" ht="27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/>
      <c r="Y157" s="311" t="str">
        <f>IFERROR(IF(X157="","",X157),"")</f>
        <v/>
      </c>
      <c r="Z157" s="36" t="str">
        <f>IFERROR(IF(X157="","",X157*0.00866),"")</f>
        <v/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 t="str">
        <f>IFERROR(Y157*I157,"0")</f>
        <v>0</v>
      </c>
      <c r="BO157" s="67">
        <f>IFERROR(X157/J157,"0")</f>
        <v>0</v>
      </c>
      <c r="BP157" s="67" t="str">
        <f>IFERROR(Y157/J157,"0")</f>
        <v>0</v>
      </c>
    </row>
    <row r="158" spans="1:68" ht="27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/>
      <c r="Y158" s="311" t="str">
        <f>IFERROR(IF(X158="","",X158),"")</f>
        <v/>
      </c>
      <c r="Z158" s="36" t="str">
        <f>IFERROR(IF(X158="","",X158*0.00866),"")</f>
        <v/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 t="str">
        <f>IFERROR(Y158*I158,"0")</f>
        <v>0</v>
      </c>
      <c r="BO158" s="67">
        <f>IFERROR(X158/J158,"0")</f>
        <v>0</v>
      </c>
      <c r="BP158" s="67" t="str">
        <f>IFERROR(Y158/J158,"0")</f>
        <v>0</v>
      </c>
    </row>
    <row r="159" spans="1:68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 t="str">
        <f>IFERROR(SUMPRODUCT(Y157:Y158*H157:H158),"0")</f>
        <v>0</v>
      </c>
      <c r="Z160" s="37"/>
      <c r="AA160" s="313"/>
      <c r="AB160" s="313"/>
      <c r="AC160" s="313"/>
    </row>
    <row r="161" spans="1:68" ht="27.75" customHeight="1" x14ac:dyDescent="0.2">
      <c r="A161" s="367" t="s">
        <v>267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48"/>
      <c r="AB161" s="48"/>
      <c r="AC161" s="48"/>
    </row>
    <row r="162" spans="1:68" ht="16.5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customHeight="1" x14ac:dyDescent="0.25">
      <c r="A163" s="342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6"/>
      <c r="AB163" s="306"/>
      <c r="AC163" s="306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/>
      <c r="Y164" s="311" t="str">
        <f>IFERROR(IF(X164="","",X164),"")</f>
        <v/>
      </c>
      <c r="Z164" s="36" t="str">
        <f>IFERROR(IF(X164="","",X164*0.01788),"")</f>
        <v/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0</v>
      </c>
      <c r="BN164" s="67" t="str">
        <f>IFERROR(Y164*I164,"0")</f>
        <v>0</v>
      </c>
      <c r="BO164" s="67">
        <f>IFERROR(X164/J164,"0")</f>
        <v>0</v>
      </c>
      <c r="BP164" s="67" t="str">
        <f>IFERROR(Y164/J164,"0")</f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3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/>
      <c r="Y165" s="311" t="str">
        <f>IFERROR(IF(X165="","",X165),"")</f>
        <v/>
      </c>
      <c r="Z165" s="36" t="str">
        <f>IFERROR(IF(X165="","",X165*0.01788),"")</f>
        <v/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 t="str">
        <f>IFERROR(Y165*I165,"0")</f>
        <v>0</v>
      </c>
      <c r="BO165" s="67">
        <f>IFERROR(X165/J165,"0")</f>
        <v>0</v>
      </c>
      <c r="BP165" s="67" t="str">
        <f>IFERROR(Y165/J165,"0")</f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3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42</v>
      </c>
      <c r="Y166" s="311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156.91200000000001</v>
      </c>
      <c r="BN166" s="67">
        <f>IFERROR(Y166*I166,"0")</f>
        <v>156.91200000000001</v>
      </c>
      <c r="BO166" s="67">
        <f>IFERROR(X166/J166,"0")</f>
        <v>0.6</v>
      </c>
      <c r="BP166" s="67">
        <f>IFERROR(Y166/J166,"0")</f>
        <v>0.6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42</v>
      </c>
      <c r="Y167" s="312">
        <f>IFERROR(SUM(Y164:Y166),"0")</f>
        <v>42</v>
      </c>
      <c r="Z167" s="312">
        <f>IFERROR(IF(Z164="",0,Z164),"0")+IFERROR(IF(Z165="",0,Z165),"0")+IFERROR(IF(Z166="",0,Z166),"0")</f>
        <v>0.75095999999999996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126</v>
      </c>
      <c r="Y168" s="312" t="str">
        <f>IFERROR(SUMPRODUCT(Y164:Y166*H164:H166),"0")</f>
        <v>0</v>
      </c>
      <c r="Z168" s="37"/>
      <c r="AA168" s="313"/>
      <c r="AB168" s="313"/>
      <c r="AC168" s="313"/>
    </row>
    <row r="169" spans="1:68" ht="14.25" customHeight="1" x14ac:dyDescent="0.25">
      <c r="A169" s="342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6"/>
      <c r="AB169" s="306"/>
      <c r="AC169" s="306"/>
    </row>
    <row r="170" spans="1:68" ht="27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53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/>
      <c r="Y170" s="311" t="str">
        <f>IFERROR(IF(X170="","",X170),"")</f>
        <v/>
      </c>
      <c r="Z170" s="36" t="str">
        <f>IFERROR(IF(X170="","",X170*0.02175),"")</f>
        <v/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 t="str">
        <f>IFERROR(Y170*I170,"0")</f>
        <v>0</v>
      </c>
      <c r="BO170" s="67">
        <f>IFERROR(X170/J170,"0")</f>
        <v>0</v>
      </c>
      <c r="BP170" s="67" t="str">
        <f>IFERROR(Y170/J170,"0")</f>
        <v>0</v>
      </c>
    </row>
    <row r="171" spans="1:68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 t="str">
        <f>IFERROR(SUMPRODUCT(Y170:Y170*H170:H170),"0")</f>
        <v>0</v>
      </c>
      <c r="Z172" s="37"/>
      <c r="AA172" s="313"/>
      <c r="AB172" s="313"/>
      <c r="AC172" s="313"/>
    </row>
    <row r="173" spans="1:68" ht="16.5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customHeight="1" x14ac:dyDescent="0.25">
      <c r="A174" s="342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6"/>
      <c r="AB174" s="306"/>
      <c r="AC174" s="306"/>
    </row>
    <row r="175" spans="1:68" ht="27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/>
      <c r="Y175" s="311" t="str">
        <f>IFERROR(IF(X175="","",X175),"")</f>
        <v/>
      </c>
      <c r="Z175" s="36" t="str">
        <f>IFERROR(IF(X175="","",X175*0.00753),"")</f>
        <v/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 t="str">
        <f>IFERROR(Y175*I175,"0")</f>
        <v>0</v>
      </c>
      <c r="BO175" s="67">
        <f>IFERROR(X175/J175,"0")</f>
        <v>0</v>
      </c>
      <c r="BP175" s="67" t="str">
        <f>IFERROR(Y175/J175,"0")</f>
        <v>0</v>
      </c>
    </row>
    <row r="176" spans="1:68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 t="str">
        <f>IFERROR(SUMPRODUCT(Y175:Y175*H175:H175),"0")</f>
        <v>0</v>
      </c>
      <c r="Z177" s="37"/>
      <c r="AA177" s="313"/>
      <c r="AB177" s="313"/>
      <c r="AC177" s="313"/>
    </row>
    <row r="178" spans="1:68" ht="27.75" customHeight="1" x14ac:dyDescent="0.2">
      <c r="A178" s="367" t="s">
        <v>290</v>
      </c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68"/>
      <c r="Z178" s="368"/>
      <c r="AA178" s="48"/>
      <c r="AB178" s="48"/>
      <c r="AC178" s="48"/>
    </row>
    <row r="179" spans="1:68" ht="16.5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customHeight="1" x14ac:dyDescent="0.25">
      <c r="A180" s="342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6"/>
      <c r="AB180" s="306"/>
      <c r="AC180" s="306"/>
    </row>
    <row r="181" spans="1:68" ht="27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5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/>
      <c r="Y181" s="311" t="str">
        <f>IFERROR(IF(X181="","",X181),"")</f>
        <v/>
      </c>
      <c r="Z181" s="36" t="str">
        <f>IFERROR(IF(X181="","",X181*0.01788),"")</f>
        <v/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 t="str">
        <f>IFERROR(Y181*I181,"0")</f>
        <v>0</v>
      </c>
      <c r="BO181" s="67">
        <f>IFERROR(X181/J181,"0")</f>
        <v>0</v>
      </c>
      <c r="BP181" s="67" t="str">
        <f>IFERROR(Y181/J181,"0")</f>
        <v>0</v>
      </c>
    </row>
    <row r="182" spans="1:68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 t="str">
        <f>IFERROR(SUMPRODUCT(Y181:Y181*H181:H181),"0")</f>
        <v>0</v>
      </c>
      <c r="Z183" s="37"/>
      <c r="AA183" s="313"/>
      <c r="AB183" s="313"/>
      <c r="AC183" s="313"/>
    </row>
    <row r="184" spans="1:68" ht="16.5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customHeight="1" x14ac:dyDescent="0.25">
      <c r="A185" s="342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6"/>
      <c r="AB185" s="306"/>
      <c r="AC185" s="306"/>
    </row>
    <row r="186" spans="1:68" ht="16.5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/>
      <c r="Y186" s="311" t="str">
        <f>IFERROR(IF(X186="","",X186),"")</f>
        <v/>
      </c>
      <c r="Z186" s="36" t="str">
        <f>IFERROR(IF(X186="","",X186*0.0155),"")</f>
        <v/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0</v>
      </c>
      <c r="BN186" s="67" t="str">
        <f>IFERROR(Y186*I186,"0")</f>
        <v>0</v>
      </c>
      <c r="BO186" s="67">
        <f>IFERROR(X186/J186,"0")</f>
        <v>0</v>
      </c>
      <c r="BP186" s="67" t="str">
        <f>IFERROR(Y186/J186,"0")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/>
      <c r="Y187" s="311" t="str">
        <f>IFERROR(IF(X187="","",X187),"")</f>
        <v/>
      </c>
      <c r="Z187" s="36" t="str">
        <f>IFERROR(IF(X187="","",X187*0.0155),"")</f>
        <v/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 t="str">
        <f>IFERROR(Y187*I187,"0")</f>
        <v>0</v>
      </c>
      <c r="BO187" s="67">
        <f>IFERROR(X187/J187,"0")</f>
        <v>0</v>
      </c>
      <c r="BP187" s="67" t="str">
        <f>IFERROR(Y187/J187,"0")</f>
        <v>0</v>
      </c>
    </row>
    <row r="188" spans="1:68" ht="27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/>
      <c r="Y188" s="311" t="str">
        <f>IFERROR(IF(X188="","",X188),"")</f>
        <v/>
      </c>
      <c r="Z188" s="36" t="str">
        <f>IFERROR(IF(X188="","",X188*0.0155),"")</f>
        <v/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 t="str">
        <f>IFERROR(Y188*I188,"0")</f>
        <v>0</v>
      </c>
      <c r="BO188" s="67">
        <f>IFERROR(X188/J188,"0")</f>
        <v>0</v>
      </c>
      <c r="BP188" s="67" t="str">
        <f>IFERROR(Y188/J188,"0")</f>
        <v>0</v>
      </c>
    </row>
    <row r="189" spans="1:68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0</v>
      </c>
      <c r="Y189" s="312">
        <f>IFERROR(SUM(Y186:Y188),"0")</f>
        <v>0</v>
      </c>
      <c r="Z189" s="312">
        <f>IFERROR(IF(Z186="",0,Z186),"0")+IFERROR(IF(Z187="",0,Z187),"0")+IFERROR(IF(Z188="",0,Z188),"0")</f>
        <v>0</v>
      </c>
      <c r="AA189" s="313"/>
      <c r="AB189" s="313"/>
      <c r="AC189" s="313"/>
    </row>
    <row r="190" spans="1:68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0</v>
      </c>
      <c r="Y190" s="312" t="str">
        <f>IFERROR(SUMPRODUCT(Y186:Y188*H186:H188),"0")</f>
        <v>0</v>
      </c>
      <c r="Z190" s="37"/>
      <c r="AA190" s="313"/>
      <c r="AB190" s="313"/>
      <c r="AC190" s="313"/>
    </row>
    <row r="191" spans="1:68" ht="16.5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customHeight="1" x14ac:dyDescent="0.25">
      <c r="A192" s="342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6"/>
      <c r="AB192" s="306"/>
      <c r="AC192" s="306"/>
    </row>
    <row r="193" spans="1:68" ht="27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/>
      <c r="Y193" s="311" t="str">
        <f t="shared" ref="Y193:Y198" si="18">IFERROR(IF(X193="","",X193),"")</f>
        <v/>
      </c>
      <c r="Z193" s="36" t="str">
        <f t="shared" ref="Z193:Z198" si="19">IFERROR(IF(X193="","",X193*0.0155),"")</f>
        <v/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 t="str">
        <f t="shared" ref="BN193:BN198" si="21">IFERROR(Y193*I193,"0")</f>
        <v>0</v>
      </c>
      <c r="BO193" s="67">
        <f t="shared" ref="BO193:BO198" si="22">IFERROR(X193/J193,"0")</f>
        <v>0</v>
      </c>
      <c r="BP193" s="67" t="str">
        <f t="shared" ref="BP193:BP198" si="23"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/>
      <c r="Y194" s="311" t="str">
        <f t="shared" si="18"/>
        <v/>
      </c>
      <c r="Z194" s="36" t="str">
        <f t="shared" si="19"/>
        <v/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0</v>
      </c>
      <c r="BN194" s="67" t="str">
        <f t="shared" si="21"/>
        <v>0</v>
      </c>
      <c r="BO194" s="67">
        <f t="shared" si="22"/>
        <v>0</v>
      </c>
      <c r="BP194" s="67" t="str">
        <f t="shared" si="23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/>
      <c r="Y195" s="311" t="str">
        <f t="shared" si="18"/>
        <v/>
      </c>
      <c r="Z195" s="36" t="str">
        <f t="shared" si="19"/>
        <v/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 t="str">
        <f t="shared" si="21"/>
        <v>0</v>
      </c>
      <c r="BO195" s="67">
        <f t="shared" si="22"/>
        <v>0</v>
      </c>
      <c r="BP195" s="67" t="str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/>
      <c r="Y196" s="311" t="str">
        <f t="shared" si="18"/>
        <v/>
      </c>
      <c r="Z196" s="36" t="str">
        <f t="shared" si="19"/>
        <v/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 t="str">
        <f t="shared" si="21"/>
        <v>0</v>
      </c>
      <c r="BO196" s="67">
        <f t="shared" si="22"/>
        <v>0</v>
      </c>
      <c r="BP196" s="67" t="str">
        <f t="shared" si="23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/>
      <c r="Y197" s="311" t="str">
        <f t="shared" si="18"/>
        <v/>
      </c>
      <c r="Z197" s="36" t="str">
        <f t="shared" si="19"/>
        <v/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 t="str">
        <f t="shared" si="21"/>
        <v>0</v>
      </c>
      <c r="BO197" s="67">
        <f t="shared" si="22"/>
        <v>0</v>
      </c>
      <c r="BP197" s="67" t="str">
        <f t="shared" si="23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/>
      <c r="Y198" s="311" t="str">
        <f t="shared" si="18"/>
        <v/>
      </c>
      <c r="Z198" s="36" t="str">
        <f t="shared" si="19"/>
        <v/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 t="str">
        <f t="shared" si="21"/>
        <v>0</v>
      </c>
      <c r="BO198" s="67">
        <f t="shared" si="22"/>
        <v>0</v>
      </c>
      <c r="BP198" s="67" t="str">
        <f t="shared" si="23"/>
        <v>0</v>
      </c>
    </row>
    <row r="199" spans="1:68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0</v>
      </c>
      <c r="Y199" s="312">
        <f>IFERROR(SUM(Y193:Y198),"0")</f>
        <v>0</v>
      </c>
      <c r="Z199" s="312">
        <f>IFERROR(IF(Z193="",0,Z193),"0")+IFERROR(IF(Z194="",0,Z194),"0")+IFERROR(IF(Z195="",0,Z195),"0")+IFERROR(IF(Z196="",0,Z196),"0")+IFERROR(IF(Z197="",0,Z197),"0")+IFERROR(IF(Z198="",0,Z198),"0")</f>
        <v>0</v>
      </c>
      <c r="AA199" s="313"/>
      <c r="AB199" s="313"/>
      <c r="AC199" s="313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0</v>
      </c>
      <c r="Y200" s="312" t="str">
        <f>IFERROR(SUMPRODUCT(Y193:Y198*H193:H198),"0")</f>
        <v>0</v>
      </c>
      <c r="Z200" s="37"/>
      <c r="AA200" s="313"/>
      <c r="AB200" s="313"/>
      <c r="AC200" s="313"/>
    </row>
    <row r="201" spans="1:68" ht="16.5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customHeight="1" x14ac:dyDescent="0.25">
      <c r="A202" s="342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6"/>
      <c r="AB202" s="306"/>
      <c r="AC202" s="306"/>
    </row>
    <row r="203" spans="1:68" ht="27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/>
      <c r="Y203" s="311" t="str">
        <f>IFERROR(IF(X203="","",X203),"")</f>
        <v/>
      </c>
      <c r="Z203" s="36" t="str">
        <f>IFERROR(IF(X203="","",X203*0.0155),"")</f>
        <v/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 t="str">
        <f>IFERROR(Y203*I203,"0")</f>
        <v>0</v>
      </c>
      <c r="BO203" s="67">
        <f>IFERROR(X203/J203,"0")</f>
        <v>0</v>
      </c>
      <c r="BP203" s="67" t="str">
        <f>IFERROR(Y203/J203,"0")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/>
      <c r="Y204" s="311" t="str">
        <f>IFERROR(IF(X204="","",X204),"")</f>
        <v/>
      </c>
      <c r="Z204" s="36" t="str">
        <f>IFERROR(IF(X204="","",X204*0.0155),"")</f>
        <v/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 t="str">
        <f>IFERROR(Y204*I204,"0")</f>
        <v>0</v>
      </c>
      <c r="BO204" s="67">
        <f>IFERROR(X204/J204,"0")</f>
        <v>0</v>
      </c>
      <c r="BP204" s="67" t="str">
        <f>IFERROR(Y204/J204,"0")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/>
      <c r="Y205" s="311" t="str">
        <f>IFERROR(IF(X205="","",X205),"")</f>
        <v/>
      </c>
      <c r="Z205" s="36" t="str">
        <f>IFERROR(IF(X205="","",X205*0.0155),"")</f>
        <v/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 t="str">
        <f>IFERROR(Y205*I205,"0")</f>
        <v>0</v>
      </c>
      <c r="BO205" s="67">
        <f>IFERROR(X205/J205,"0")</f>
        <v>0</v>
      </c>
      <c r="BP205" s="67" t="str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/>
      <c r="Y206" s="311" t="str">
        <f>IFERROR(IF(X206="","",X206),"")</f>
        <v/>
      </c>
      <c r="Z206" s="36" t="str">
        <f>IFERROR(IF(X206="","",X206*0.0155),"")</f>
        <v/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 t="str">
        <f>IFERROR(Y206*I206,"0")</f>
        <v>0</v>
      </c>
      <c r="BO206" s="67">
        <f>IFERROR(X206/J206,"0")</f>
        <v>0</v>
      </c>
      <c r="BP206" s="67" t="str">
        <f>IFERROR(Y206/J206,"0")</f>
        <v>0</v>
      </c>
    </row>
    <row r="207" spans="1:68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0</v>
      </c>
      <c r="Y208" s="312" t="str">
        <f>IFERROR(SUMPRODUCT(Y203:Y206*H203:H206),"0")</f>
        <v>0</v>
      </c>
      <c r="Z208" s="37"/>
      <c r="AA208" s="313"/>
      <c r="AB208" s="313"/>
      <c r="AC208" s="313"/>
    </row>
    <row r="209" spans="1:68" ht="16.5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customHeight="1" x14ac:dyDescent="0.25">
      <c r="A210" s="342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6"/>
      <c r="AB210" s="306"/>
      <c r="AC210" s="306"/>
    </row>
    <row r="211" spans="1:68" ht="27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/>
      <c r="Y211" s="311" t="str">
        <f>IFERROR(IF(X211="","",X211),"")</f>
        <v/>
      </c>
      <c r="Z211" s="36" t="str">
        <f>IFERROR(IF(X211="","",X211*0.00753),"")</f>
        <v/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 t="str">
        <f>IFERROR(Y211*I211,"0")</f>
        <v>0</v>
      </c>
      <c r="BO211" s="67">
        <f>IFERROR(X211/J211,"0")</f>
        <v>0</v>
      </c>
      <c r="BP211" s="67" t="str">
        <f>IFERROR(Y211/J211,"0")</f>
        <v>0</v>
      </c>
    </row>
    <row r="212" spans="1:68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 t="str">
        <f>IFERROR(SUMPRODUCT(Y211:Y211*H211:H211),"0")</f>
        <v>0</v>
      </c>
      <c r="Z213" s="37"/>
      <c r="AA213" s="313"/>
      <c r="AB213" s="313"/>
      <c r="AC213" s="313"/>
    </row>
    <row r="214" spans="1:68" ht="16.5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customHeight="1" x14ac:dyDescent="0.25">
      <c r="A215" s="342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6"/>
      <c r="AB215" s="306"/>
      <c r="AC215" s="306"/>
    </row>
    <row r="216" spans="1:68" ht="16.5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35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/>
      <c r="Y216" s="311" t="str">
        <f>IFERROR(IF(X216="","",X216),"")</f>
        <v/>
      </c>
      <c r="Z216" s="36" t="str">
        <f>IFERROR(IF(X216="","",X216*0.0155),"")</f>
        <v/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 t="str">
        <f>IFERROR(Y216*I216,"0")</f>
        <v>0</v>
      </c>
      <c r="BO216" s="67">
        <f>IFERROR(X216/J216,"0")</f>
        <v>0</v>
      </c>
      <c r="BP216" s="67" t="str">
        <f>IFERROR(Y216/J216,"0")</f>
        <v>0</v>
      </c>
    </row>
    <row r="217" spans="1:68" ht="16.5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/>
      <c r="Y217" s="311" t="str">
        <f>IFERROR(IF(X217="","",X217),"")</f>
        <v/>
      </c>
      <c r="Z217" s="36" t="str">
        <f>IFERROR(IF(X217="","",X217*0.0155),"")</f>
        <v/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 t="str">
        <f>IFERROR(Y217*I217,"0")</f>
        <v>0</v>
      </c>
      <c r="BO217" s="67">
        <f>IFERROR(X217/J217,"0")</f>
        <v>0</v>
      </c>
      <c r="BP217" s="67" t="str">
        <f>IFERROR(Y217/J217,"0")</f>
        <v>0</v>
      </c>
    </row>
    <row r="218" spans="1:68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 t="str">
        <f>IFERROR(SUMPRODUCT(Y216:Y217*H216:H217),"0")</f>
        <v>0</v>
      </c>
      <c r="Z219" s="37"/>
      <c r="AA219" s="313"/>
      <c r="AB219" s="313"/>
      <c r="AC219" s="313"/>
    </row>
    <row r="220" spans="1:68" ht="27.75" customHeight="1" x14ac:dyDescent="0.2">
      <c r="A220" s="367" t="s">
        <v>344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68"/>
      <c r="Z220" s="368"/>
      <c r="AA220" s="48"/>
      <c r="AB220" s="48"/>
      <c r="AC220" s="48"/>
    </row>
    <row r="221" spans="1:68" ht="16.5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customHeight="1" x14ac:dyDescent="0.25">
      <c r="A222" s="342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6"/>
      <c r="AB222" s="306"/>
      <c r="AC222" s="306"/>
    </row>
    <row r="223" spans="1:68" ht="27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396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/>
      <c r="Y223" s="311" t="str">
        <f>IFERROR(IF(X223="","",X223),"")</f>
        <v/>
      </c>
      <c r="Z223" s="36" t="str">
        <f>IFERROR(IF(X223="","",X223*0.0155),"")</f>
        <v/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 t="str">
        <f>IFERROR(Y223*I223,"0")</f>
        <v>0</v>
      </c>
      <c r="BO223" s="67">
        <f>IFERROR(X223/J223,"0")</f>
        <v>0</v>
      </c>
      <c r="BP223" s="67" t="str">
        <f>IFERROR(Y223/J223,"0")</f>
        <v>0</v>
      </c>
    </row>
    <row r="224" spans="1:68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 t="str">
        <f>IFERROR(SUMPRODUCT(Y223:Y223*H223:H223),"0")</f>
        <v>0</v>
      </c>
      <c r="Z225" s="37"/>
      <c r="AA225" s="313"/>
      <c r="AB225" s="313"/>
      <c r="AC225" s="313"/>
    </row>
    <row r="226" spans="1:68" ht="27.75" customHeight="1" x14ac:dyDescent="0.2">
      <c r="A226" s="367" t="s">
        <v>350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customHeight="1" x14ac:dyDescent="0.25">
      <c r="A228" s="342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6"/>
      <c r="AB228" s="306"/>
      <c r="AC228" s="306"/>
    </row>
    <row r="229" spans="1:68" ht="27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84</v>
      </c>
      <c r="Y229" s="311">
        <f>IFERROR(IF(X229="","",X229),"")</f>
        <v>84</v>
      </c>
      <c r="Z229" s="36">
        <f>IFERROR(IF(X229="","",X229*0.0155),"")</f>
        <v>1.302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442.00799999999998</v>
      </c>
      <c r="BN229" s="67">
        <f>IFERROR(Y229*I229,"0")</f>
        <v>442.00799999999998</v>
      </c>
      <c r="BO229" s="67">
        <f>IFERROR(X229/J229,"0")</f>
        <v>1</v>
      </c>
      <c r="BP229" s="67">
        <f>IFERROR(Y229/J229,"0")</f>
        <v>1</v>
      </c>
    </row>
    <row r="230" spans="1:68" ht="27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/>
      <c r="Y230" s="311" t="str">
        <f>IFERROR(IF(X230="","",X230),"")</f>
        <v/>
      </c>
      <c r="Z230" s="36" t="str">
        <f>IFERROR(IF(X230="","",X230*0.0155),"")</f>
        <v/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 t="str">
        <f>IFERROR(Y230*I230,"0")</f>
        <v>0</v>
      </c>
      <c r="BO230" s="67">
        <f>IFERROR(X230/J230,"0")</f>
        <v>0</v>
      </c>
      <c r="BP230" s="67" t="str">
        <f>IFERROR(Y230/J230,"0")</f>
        <v>0</v>
      </c>
    </row>
    <row r="231" spans="1:68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84</v>
      </c>
      <c r="Y231" s="312">
        <f>IFERROR(SUM(Y229:Y230),"0")</f>
        <v>84</v>
      </c>
      <c r="Z231" s="312">
        <f>IFERROR(IF(Z229="",0,Z229),"0")+IFERROR(IF(Z230="",0,Z230),"0")</f>
        <v>1.302</v>
      </c>
      <c r="AA231" s="313"/>
      <c r="AB231" s="313"/>
      <c r="AC231" s="313"/>
    </row>
    <row r="232" spans="1:68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420</v>
      </c>
      <c r="Y232" s="312" t="str">
        <f>IFERROR(SUMPRODUCT(Y229:Y230*H229:H230),"0")</f>
        <v>0</v>
      </c>
      <c r="Z232" s="37"/>
      <c r="AA232" s="313"/>
      <c r="AB232" s="313"/>
      <c r="AC232" s="313"/>
    </row>
    <row r="233" spans="1:68" ht="27.75" customHeight="1" x14ac:dyDescent="0.2">
      <c r="A233" s="367" t="s">
        <v>357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48"/>
      <c r="AB233" s="48"/>
      <c r="AC233" s="48"/>
    </row>
    <row r="234" spans="1:68" ht="16.5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customHeight="1" x14ac:dyDescent="0.25">
      <c r="A235" s="342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6"/>
      <c r="AB235" s="306"/>
      <c r="AC235" s="306"/>
    </row>
    <row r="236" spans="1:68" ht="37.5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58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42</v>
      </c>
      <c r="Y236" s="311">
        <f>IFERROR(IF(X236="","",X236),"")</f>
        <v>42</v>
      </c>
      <c r="Z236" s="36">
        <f>IFERROR(IF(X236="","",X236*0.01788),"")</f>
        <v>0.75095999999999996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155.55119999999999</v>
      </c>
      <c r="BN236" s="67">
        <f>IFERROR(Y236*I236,"0")</f>
        <v>155.55119999999999</v>
      </c>
      <c r="BO236" s="67">
        <f>IFERROR(X236/J236,"0")</f>
        <v>0.6</v>
      </c>
      <c r="BP236" s="67">
        <f>IFERROR(Y236/J236,"0")</f>
        <v>0.6</v>
      </c>
    </row>
    <row r="237" spans="1:68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42</v>
      </c>
      <c r="Y237" s="312">
        <f>IFERROR(SUM(Y236:Y236),"0")</f>
        <v>42</v>
      </c>
      <c r="Z237" s="312">
        <f>IFERROR(IF(Z236="",0,Z236),"0")</f>
        <v>0.75095999999999996</v>
      </c>
      <c r="AA237" s="313"/>
      <c r="AB237" s="313"/>
      <c r="AC237" s="313"/>
    </row>
    <row r="238" spans="1:68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126</v>
      </c>
      <c r="Y238" s="312">
        <f>IFERROR(SUMPRODUCT(Y236:Y236*H236:H236),"0")</f>
        <v>126</v>
      </c>
      <c r="Z238" s="37"/>
      <c r="AA238" s="313"/>
      <c r="AB238" s="313"/>
      <c r="AC238" s="313"/>
    </row>
    <row r="239" spans="1:68" ht="27.75" customHeight="1" x14ac:dyDescent="0.2">
      <c r="A239" s="367" t="s">
        <v>240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48"/>
      <c r="AB239" s="48"/>
      <c r="AC239" s="48"/>
    </row>
    <row r="240" spans="1:68" ht="16.5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customHeight="1" x14ac:dyDescent="0.25">
      <c r="A241" s="342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6"/>
      <c r="AB241" s="306"/>
      <c r="AC241" s="306"/>
    </row>
    <row r="242" spans="1:68" ht="27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73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/>
      <c r="Y242" s="311" t="str">
        <f>IFERROR(IF(X242="","",X242),"")</f>
        <v/>
      </c>
      <c r="Z242" s="36" t="str">
        <f>IFERROR(IF(X242="","",X242*0.0155),"")</f>
        <v/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 t="str">
        <f>IFERROR(Y242*I242,"0")</f>
        <v>0</v>
      </c>
      <c r="BO242" s="67">
        <f>IFERROR(X242/J242,"0")</f>
        <v>0</v>
      </c>
      <c r="BP242" s="67" t="str">
        <f>IFERROR(Y242/J242,"0")</f>
        <v>0</v>
      </c>
    </row>
    <row r="243" spans="1:68" ht="27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12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/>
      <c r="Y243" s="311" t="str">
        <f>IFERROR(IF(X243="","",X243),"")</f>
        <v/>
      </c>
      <c r="Z243" s="36" t="str">
        <f>IFERROR(IF(X243="","",X243*0.0155),"")</f>
        <v/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0</v>
      </c>
      <c r="BN243" s="67" t="str">
        <f>IFERROR(Y243*I243,"0")</f>
        <v>0</v>
      </c>
      <c r="BO243" s="67">
        <f>IFERROR(X243/J243,"0")</f>
        <v>0</v>
      </c>
      <c r="BP243" s="67" t="str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/>
      <c r="Y244" s="311" t="str">
        <f>IFERROR(IF(X244="","",X244),"")</f>
        <v/>
      </c>
      <c r="Z244" s="36" t="str">
        <f>IFERROR(IF(X244="","",X244*0.0155),"")</f>
        <v/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 t="str">
        <f>IFERROR(Y244*I244,"0")</f>
        <v>0</v>
      </c>
      <c r="BO244" s="67">
        <f>IFERROR(X244/J244,"0")</f>
        <v>0</v>
      </c>
      <c r="BP244" s="67" t="str">
        <f>IFERROR(Y244/J244,"0")</f>
        <v>0</v>
      </c>
    </row>
    <row r="245" spans="1:68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0</v>
      </c>
      <c r="Y245" s="312">
        <f>IFERROR(SUM(Y242:Y244),"0")</f>
        <v>0</v>
      </c>
      <c r="Z245" s="312">
        <f>IFERROR(IF(Z242="",0,Z242),"0")+IFERROR(IF(Z243="",0,Z243),"0")+IFERROR(IF(Z244="",0,Z244),"0")</f>
        <v>0</v>
      </c>
      <c r="AA245" s="313"/>
      <c r="AB245" s="313"/>
      <c r="AC245" s="313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0</v>
      </c>
      <c r="Y246" s="312" t="str">
        <f>IFERROR(SUMPRODUCT(Y242:Y244*H242:H244),"0")</f>
        <v>0</v>
      </c>
      <c r="Z246" s="37"/>
      <c r="AA246" s="313"/>
      <c r="AB246" s="313"/>
      <c r="AC246" s="313"/>
    </row>
    <row r="247" spans="1:68" ht="14.25" customHeight="1" x14ac:dyDescent="0.25">
      <c r="A247" s="342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6"/>
      <c r="AB247" s="306"/>
      <c r="AC247" s="306"/>
    </row>
    <row r="248" spans="1:68" ht="27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5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0</v>
      </c>
      <c r="Y248" s="311">
        <f>IFERROR(IF(X248="","",X248),"")</f>
        <v>0</v>
      </c>
      <c r="Z248" s="36">
        <f>IFERROR(IF(X248="","",X248*0.00502),"")</f>
        <v>0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0</v>
      </c>
      <c r="Y249" s="312">
        <f>IFERROR(SUM(Y248:Y248),"0")</f>
        <v>0</v>
      </c>
      <c r="Z249" s="312">
        <f>IFERROR(IF(Z248="",0,Z248),"0")</f>
        <v>0</v>
      </c>
      <c r="AA249" s="313"/>
      <c r="AB249" s="313"/>
      <c r="AC249" s="313"/>
    </row>
    <row r="250" spans="1:68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0</v>
      </c>
      <c r="Y250" s="312">
        <f>IFERROR(SUMPRODUCT(Y248:Y248*H248:H248),"0")</f>
        <v>0</v>
      </c>
      <c r="Z250" s="37"/>
      <c r="AA250" s="313"/>
      <c r="AB250" s="313"/>
      <c r="AC250" s="313"/>
    </row>
    <row r="251" spans="1:68" ht="14.25" customHeight="1" x14ac:dyDescent="0.25">
      <c r="A251" s="342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6"/>
      <c r="AB251" s="306"/>
      <c r="AC251" s="306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47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0</v>
      </c>
      <c r="Y252" s="311">
        <f>IFERROR(IF(X252="","",X252),"")</f>
        <v>0</v>
      </c>
      <c r="Z252" s="36">
        <f>IFERROR(IF(X252="","",X252*0.0155),"")</f>
        <v>0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500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0</v>
      </c>
      <c r="Y254" s="312">
        <f>IFERROR(SUM(Y252:Y253),"0")</f>
        <v>0</v>
      </c>
      <c r="Z254" s="312">
        <f>IFERROR(IF(Z252="",0,Z252),"0")+IFERROR(IF(Z253="",0,Z253),"0")</f>
        <v>0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0</v>
      </c>
      <c r="Y255" s="312">
        <f>IFERROR(SUMPRODUCT(Y252:Y253*H252:H253),"0")</f>
        <v>0</v>
      </c>
      <c r="Z255" s="37"/>
      <c r="AA255" s="313"/>
      <c r="AB255" s="313"/>
      <c r="AC255" s="313"/>
    </row>
    <row r="256" spans="1:68" ht="14.25" customHeight="1" x14ac:dyDescent="0.25">
      <c r="A256" s="342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6"/>
      <c r="AB256" s="306"/>
      <c r="AC256" s="306"/>
    </row>
    <row r="257" spans="1:68" ht="27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3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0</v>
      </c>
      <c r="Y257" s="311">
        <f>IFERROR(IF(X257="","",X257),"")</f>
        <v>0</v>
      </c>
      <c r="Z257" s="36">
        <f>IFERROR(IF(X257="","",X257*0.00936),"")</f>
        <v>0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395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0</v>
      </c>
      <c r="Y258" s="311">
        <f>IFERROR(IF(X258="","",X258),"")</f>
        <v>0</v>
      </c>
      <c r="Z258" s="36">
        <f>IFERROR(IF(X258="","",X258*0.0155),"")</f>
        <v>0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0</v>
      </c>
      <c r="Y260" s="312">
        <f>IFERROR(SUM(Y257:Y259),"0")</f>
        <v>0</v>
      </c>
      <c r="Z260" s="312">
        <f>IFERROR(IF(Z257="",0,Z257),"0")+IFERROR(IF(Z258="",0,Z258),"0")+IFERROR(IF(Z259="",0,Z259),"0")</f>
        <v>0</v>
      </c>
      <c r="AA260" s="313"/>
      <c r="AB260" s="313"/>
      <c r="AC260" s="313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0</v>
      </c>
      <c r="Y261" s="312">
        <f>IFERROR(SUMPRODUCT(Y257:Y259*H257:H259),"0")</f>
        <v>0</v>
      </c>
      <c r="Z261" s="37"/>
      <c r="AA261" s="313"/>
      <c r="AB261" s="313"/>
      <c r="AC261" s="313"/>
    </row>
    <row r="262" spans="1:68" ht="14.25" customHeight="1" x14ac:dyDescent="0.25">
      <c r="A262" s="342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6"/>
      <c r="AB262" s="306"/>
      <c r="AC262" s="306"/>
    </row>
    <row r="263" spans="1:68" ht="27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09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18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0</v>
      </c>
      <c r="Y264" s="311">
        <f t="shared" si="24"/>
        <v>0</v>
      </c>
      <c r="Z264" s="36">
        <f>IFERROR(IF(X264="","",X264*0.00936),"")</f>
        <v>0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63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71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0</v>
      </c>
      <c r="Y266" s="311">
        <f t="shared" si="24"/>
        <v>0</v>
      </c>
      <c r="Z266" s="36">
        <f>IFERROR(IF(X266="","",X266*0.0155),"")</f>
        <v>0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31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82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0</v>
      </c>
      <c r="Y268" s="311">
        <f t="shared" si="24"/>
        <v>0</v>
      </c>
      <c r="Z268" s="36">
        <f t="shared" si="29"/>
        <v>0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73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0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361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0</v>
      </c>
      <c r="Y271" s="311">
        <f t="shared" si="24"/>
        <v>0</v>
      </c>
      <c r="Z271" s="36">
        <f t="shared" si="29"/>
        <v>0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1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78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/>
      <c r="Y273" s="311" t="str">
        <f t="shared" si="24"/>
        <v/>
      </c>
      <c r="Z273" s="36" t="str">
        <f t="shared" si="29"/>
        <v/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 t="str">
        <f t="shared" si="26"/>
        <v>0</v>
      </c>
      <c r="BO273" s="67">
        <f t="shared" si="27"/>
        <v>0</v>
      </c>
      <c r="BP273" s="67" t="str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59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43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79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22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83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52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10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8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75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0</v>
      </c>
      <c r="Y283" s="312">
        <f>IFERROR(SUM(Y263:Y282),"0")</f>
        <v>0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0</v>
      </c>
      <c r="Y284" s="312" t="str">
        <f>IFERROR(SUMPRODUCT(Y263:Y282*H263:H282),"0")</f>
        <v>0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24" t="s">
        <v>462</v>
      </c>
      <c r="Q285" s="407"/>
      <c r="R285" s="407"/>
      <c r="S285" s="407"/>
      <c r="T285" s="407"/>
      <c r="U285" s="407"/>
      <c r="V285" s="408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3575.3999999999996</v>
      </c>
      <c r="Y285" s="312">
        <f>IFERROR(Y24+Y33+Y39+Y44+Y60+Y66+Y71+Y77+Y87+Y94+Y106+Y112+Y118+Y125+Y130+Y136+Y141+Y147+Y155+Y160+Y168+Y172+Y177+Y183+Y190+Y200+Y208+Y213+Y219+Y225+Y232+Y238+Y246+Y250+Y255+Y261+Y284,"0")</f>
        <v>1746.6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24" t="s">
        <v>463</v>
      </c>
      <c r="Q286" s="407"/>
      <c r="R286" s="407"/>
      <c r="S286" s="407"/>
      <c r="T286" s="407"/>
      <c r="U286" s="407"/>
      <c r="V286" s="408"/>
      <c r="W286" s="37" t="s">
        <v>73</v>
      </c>
      <c r="X286" s="312">
        <f>IFERROR(SUM(BM22:BM282),"0")</f>
        <v>4229.9683999999997</v>
      </c>
      <c r="Y286" s="312">
        <f>IFERROR(SUM(BN22:BN282),"0")</f>
        <v>4229.9683999999997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24" t="s">
        <v>464</v>
      </c>
      <c r="Q287" s="407"/>
      <c r="R287" s="407"/>
      <c r="S287" s="407"/>
      <c r="T287" s="407"/>
      <c r="U287" s="407"/>
      <c r="V287" s="408"/>
      <c r="W287" s="37" t="s">
        <v>465</v>
      </c>
      <c r="X287" s="38">
        <f>ROUNDUP(SUM(BO22:BO282),0)</f>
        <v>16</v>
      </c>
      <c r="Y287" s="38">
        <f>ROUNDUP(SUM(BP22:BP282),0)</f>
        <v>16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24" t="s">
        <v>466</v>
      </c>
      <c r="Q288" s="407"/>
      <c r="R288" s="407"/>
      <c r="S288" s="407"/>
      <c r="T288" s="407"/>
      <c r="U288" s="407"/>
      <c r="V288" s="408"/>
      <c r="W288" s="37" t="s">
        <v>73</v>
      </c>
      <c r="X288" s="312">
        <f>GrossWeightTotal+PalletQtyTotal*25</f>
        <v>4629.9683999999997</v>
      </c>
      <c r="Y288" s="312">
        <f>GrossWeightTotalR+PalletQtyTotalR*25</f>
        <v>4629.9683999999997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24" t="s">
        <v>467</v>
      </c>
      <c r="Q289" s="407"/>
      <c r="R289" s="407"/>
      <c r="S289" s="407"/>
      <c r="T289" s="407"/>
      <c r="U289" s="407"/>
      <c r="V289" s="408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1158</v>
      </c>
      <c r="Y289" s="312">
        <f>IFERROR(Y23+Y32+Y38+Y43+Y59+Y65+Y70+Y76+Y86+Y93+Y105+Y111+Y117+Y124+Y129+Y135+Y140+Y146+Y154+Y159+Y167+Y171+Y176+Y182+Y189+Y199+Y207+Y212+Y218+Y224+Y231+Y237+Y245+Y249+Y254+Y260+Y283,"0")</f>
        <v>1158</v>
      </c>
      <c r="Z289" s="37"/>
      <c r="AA289" s="313"/>
      <c r="AB289" s="313"/>
      <c r="AC289" s="313"/>
    </row>
    <row r="290" spans="1:33" ht="14.25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24" t="s">
        <v>468</v>
      </c>
      <c r="Q290" s="407"/>
      <c r="R290" s="407"/>
      <c r="S290" s="407"/>
      <c r="T290" s="407"/>
      <c r="U290" s="407"/>
      <c r="V290" s="408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18.75264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7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7" t="s">
        <v>344</v>
      </c>
      <c r="AE292" s="307" t="s">
        <v>350</v>
      </c>
      <c r="AF292" s="307" t="s">
        <v>357</v>
      </c>
      <c r="AG292" s="307" t="s">
        <v>240</v>
      </c>
    </row>
    <row r="293" spans="1:33" ht="14.25" customHeight="1" thickTop="1" x14ac:dyDescent="0.2">
      <c r="A293" s="399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8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400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08"/>
      <c r="O294" s="339"/>
      <c r="P294" s="339"/>
      <c r="Q294" s="339"/>
      <c r="R294" s="339"/>
      <c r="S294" s="339"/>
      <c r="T294" s="339"/>
      <c r="U294" s="339"/>
      <c r="V294" s="339"/>
      <c r="W294" s="339"/>
      <c r="X294" s="339"/>
      <c r="Y294" s="339"/>
      <c r="Z294" s="339"/>
      <c r="AA294" s="339"/>
      <c r="AB294" s="339"/>
      <c r="AC294" s="339"/>
      <c r="AD294" s="339"/>
      <c r="AE294" s="339"/>
      <c r="AF294" s="339"/>
      <c r="AG294" s="339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0</v>
      </c>
      <c r="D295" s="46">
        <f>IFERROR(X36*H36,"0")+IFERROR(X37*H37,"0")</f>
        <v>0</v>
      </c>
      <c r="E295" s="46">
        <f>IFERROR(X42*H42,"0")</f>
        <v>12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295" s="46">
        <f>IFERROR(X63*H63,"0")+IFERROR(X64*H64,"0")</f>
        <v>0</v>
      </c>
      <c r="H295" s="46">
        <f>IFERROR(X69*H69,"0")</f>
        <v>0</v>
      </c>
      <c r="I295" s="46">
        <f>IFERROR(X74*H74,"0")+IFERROR(X75*H75,"0")</f>
        <v>504</v>
      </c>
      <c r="J295" s="46">
        <f>IFERROR(X80*H80,"0")+IFERROR(X81*H81,"0")+IFERROR(X82*H82,"0")+IFERROR(X83*H83,"0")+IFERROR(X84*H84,"0")+IFERROR(X85*H85,"0")</f>
        <v>719.04</v>
      </c>
      <c r="K295" s="46">
        <f>IFERROR(X90*H90,"0")+IFERROR(X91*H91,"0")+IFERROR(X92*H92,"0")</f>
        <v>238.56</v>
      </c>
      <c r="L295" s="46">
        <f>IFERROR(X97*H97,"0")+IFERROR(X98*H98,"0")+IFERROR(X99*H99,"0")+IFERROR(X100*H100,"0")+IFERROR(X101*H101,"0")+IFERROR(X102*H102,"0")+IFERROR(X103*H103,"0")+IFERROR(X104*H104,"0")</f>
        <v>0</v>
      </c>
      <c r="M295" s="46">
        <f>IFERROR(X109*H109,"0")+IFERROR(X110*H110,"0")</f>
        <v>420</v>
      </c>
      <c r="N295" s="308"/>
      <c r="O295" s="46">
        <f>IFERROR(X115*H115,"0")+IFERROR(X116*H116,"0")</f>
        <v>210</v>
      </c>
      <c r="P295" s="46">
        <f>IFERROR(X121*H121,"0")+IFERROR(X122*H122,"0")+IFERROR(X123*H123,"0")</f>
        <v>525</v>
      </c>
      <c r="Q295" s="46">
        <f>IFERROR(X128*H128,"0")</f>
        <v>42</v>
      </c>
      <c r="R295" s="46">
        <f>IFERROR(X133*H133,"0")+IFERROR(X134*H134,"0")</f>
        <v>115.2</v>
      </c>
      <c r="S295" s="46">
        <f>IFERROR(X139*H139,"0")</f>
        <v>117.6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0</v>
      </c>
      <c r="V295" s="46">
        <f>IFERROR(X164*H164,"0")+IFERROR(X165*H165,"0")+IFERROR(X166*H166,"0")+IFERROR(X170*H170,"0")</f>
        <v>126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0</v>
      </c>
      <c r="Z295" s="46">
        <f>IFERROR(X193*H193,"0")+IFERROR(X194*H194,"0")+IFERROR(X195*H195,"0")+IFERROR(X196*H196,"0")+IFERROR(X197*H197,"0")+IFERROR(X198*H198,"0")</f>
        <v>0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420</v>
      </c>
      <c r="AF295" s="46">
        <f>IFERROR(X236*H236,"0")</f>
        <v>126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3" ht="13.5" customHeight="1" thickTop="1" x14ac:dyDescent="0.2">
      <c r="C296" s="308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420</v>
      </c>
      <c r="B298" s="60">
        <f>SUMPRODUCT(--(BB:BB="ПГП"),--(W:W="кор"),H:H,Y:Y)+SUMPRODUCT(--(BB:BB="ПГП"),--(W:W="кг"),Y:Y)</f>
        <v>3155.3999999999996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Z293:Z294"/>
    <mergeCell ref="P140:V140"/>
    <mergeCell ref="A192:Z192"/>
    <mergeCell ref="AB293:AB294"/>
    <mergeCell ref="A21:Z21"/>
    <mergeCell ref="D121:E121"/>
    <mergeCell ref="D42:E42"/>
    <mergeCell ref="T292:U292"/>
    <mergeCell ref="V292:W292"/>
    <mergeCell ref="A131:Z131"/>
    <mergeCell ref="D123:E123"/>
    <mergeCell ref="P58:T58"/>
    <mergeCell ref="D50:E50"/>
    <mergeCell ref="D110:E110"/>
    <mergeCell ref="E293:E294"/>
    <mergeCell ref="G293:G294"/>
    <mergeCell ref="P43:V43"/>
    <mergeCell ref="I293:I294"/>
    <mergeCell ref="P285:V285"/>
    <mergeCell ref="P85:T85"/>
    <mergeCell ref="D266:E266"/>
    <mergeCell ref="U17:V17"/>
    <mergeCell ref="Y17:Y18"/>
    <mergeCell ref="D57:E57"/>
    <mergeCell ref="A260:O261"/>
    <mergeCell ref="D268:E268"/>
    <mergeCell ref="P151:T151"/>
    <mergeCell ref="D97:E97"/>
    <mergeCell ref="P76:V76"/>
    <mergeCell ref="D17:E18"/>
    <mergeCell ref="X17:X18"/>
    <mergeCell ref="D278:E278"/>
    <mergeCell ref="P263:T263"/>
    <mergeCell ref="D244:E244"/>
    <mergeCell ref="H293:H294"/>
    <mergeCell ref="Q6:R6"/>
    <mergeCell ref="P134:T134"/>
    <mergeCell ref="P243:T243"/>
    <mergeCell ref="A124:O125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262:Z262"/>
    <mergeCell ref="A62:Z62"/>
    <mergeCell ref="D54:E54"/>
    <mergeCell ref="P160:V160"/>
    <mergeCell ref="P283:V283"/>
    <mergeCell ref="P83:T83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AC293:AC294"/>
    <mergeCell ref="D216:E216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D276:E276"/>
    <mergeCell ref="A107:Z107"/>
    <mergeCell ref="A178:Z178"/>
    <mergeCell ref="D170:E170"/>
    <mergeCell ref="D49:E49"/>
    <mergeCell ref="D242:E242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P2:W3"/>
    <mergeCell ref="P133:T133"/>
    <mergeCell ref="P218:V218"/>
    <mergeCell ref="P198:T198"/>
    <mergeCell ref="P54:T54"/>
    <mergeCell ref="A23:O24"/>
    <mergeCell ref="P64:T64"/>
    <mergeCell ref="D10:E10"/>
    <mergeCell ref="F10:G10"/>
    <mergeCell ref="D99:E99"/>
    <mergeCell ref="A201:Z201"/>
    <mergeCell ref="P128:T128"/>
    <mergeCell ref="S293:S294"/>
    <mergeCell ref="P270:T270"/>
    <mergeCell ref="U293:U294"/>
    <mergeCell ref="D151:E151"/>
    <mergeCell ref="P49:T49"/>
    <mergeCell ref="P284:V284"/>
    <mergeCell ref="P36:T36"/>
    <mergeCell ref="P278:T278"/>
    <mergeCell ref="D150:E150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Q13:R13"/>
    <mergeCell ref="A220:Z220"/>
    <mergeCell ref="P139:T139"/>
    <mergeCell ref="D84:E84"/>
    <mergeCell ref="D22:E22"/>
    <mergeCell ref="A222:Z222"/>
    <mergeCell ref="P255:V255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P274:T274"/>
    <mergeCell ref="D186:E186"/>
    <mergeCell ref="D217:E217"/>
    <mergeCell ref="A93:O94"/>
    <mergeCell ref="P84:T84"/>
    <mergeCell ref="P193:T193"/>
    <mergeCell ref="P22:T22"/>
    <mergeCell ref="A61:Z61"/>
    <mergeCell ref="A88:Z88"/>
    <mergeCell ref="P257:T257"/>
    <mergeCell ref="P80:T80"/>
    <mergeCell ref="D194:E194"/>
    <mergeCell ref="P94:V94"/>
    <mergeCell ref="A41:Z41"/>
    <mergeCell ref="P44:V44"/>
    <mergeCell ref="P237:V237"/>
    <mergeCell ref="T293:T294"/>
    <mergeCell ref="A27:Z27"/>
    <mergeCell ref="P98:T98"/>
    <mergeCell ref="A214:Z214"/>
    <mergeCell ref="P175:T175"/>
    <mergeCell ref="D83:E83"/>
    <mergeCell ref="K293:K294"/>
    <mergeCell ref="D273:E273"/>
    <mergeCell ref="P105:V105"/>
    <mergeCell ref="AA17:AA18"/>
    <mergeCell ref="H10:M10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P164:T164"/>
    <mergeCell ref="P269:T269"/>
    <mergeCell ref="D85:E85"/>
    <mergeCell ref="A231:O232"/>
    <mergeCell ref="G17:G18"/>
    <mergeCell ref="A143:Z143"/>
    <mergeCell ref="P171:V171"/>
    <mergeCell ref="D80:E80"/>
    <mergeCell ref="P188:T188"/>
    <mergeCell ref="A169:Z169"/>
    <mergeCell ref="AG293:AG294"/>
    <mergeCell ref="A256:Z256"/>
    <mergeCell ref="P231:V231"/>
    <mergeCell ref="P115:T115"/>
    <mergeCell ref="A15:M15"/>
    <mergeCell ref="D48:E48"/>
    <mergeCell ref="P229:T229"/>
    <mergeCell ref="P204:T204"/>
    <mergeCell ref="J9:M9"/>
    <mergeCell ref="A283:O284"/>
    <mergeCell ref="A65:O66"/>
    <mergeCell ref="D193:E193"/>
    <mergeCell ref="P206:T206"/>
    <mergeCell ref="D56:E56"/>
    <mergeCell ref="P37:T37"/>
    <mergeCell ref="P155:V155"/>
    <mergeCell ref="A154:O155"/>
    <mergeCell ref="D64:E64"/>
    <mergeCell ref="P248:T248"/>
    <mergeCell ref="A129:O130"/>
    <mergeCell ref="D51:E51"/>
    <mergeCell ref="P86:V86"/>
    <mergeCell ref="P213:V213"/>
    <mergeCell ref="A209:Z209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J293:J294"/>
    <mergeCell ref="P172:V172"/>
    <mergeCell ref="L293:L294"/>
    <mergeCell ref="A40:Z40"/>
    <mergeCell ref="A67:Z67"/>
    <mergeCell ref="D203:E203"/>
    <mergeCell ref="D267:E267"/>
    <mergeCell ref="P90:T90"/>
    <mergeCell ref="D204:E204"/>
    <mergeCell ref="M293:M294"/>
    <mergeCell ref="D275:E275"/>
    <mergeCell ref="D104:E104"/>
    <mergeCell ref="P254:V254"/>
    <mergeCell ref="A79:Z79"/>
    <mergeCell ref="T6:U9"/>
    <mergeCell ref="Q10:R10"/>
    <mergeCell ref="D277:E277"/>
    <mergeCell ref="A137:Z137"/>
    <mergeCell ref="P60:V60"/>
    <mergeCell ref="P216:T216"/>
    <mergeCell ref="A210:Z210"/>
    <mergeCell ref="P124:V124"/>
    <mergeCell ref="D74:E74"/>
    <mergeCell ref="A13:M13"/>
    <mergeCell ref="H17:H18"/>
    <mergeCell ref="P217:T217"/>
    <mergeCell ref="A207:O208"/>
    <mergeCell ref="D198:E198"/>
    <mergeCell ref="D269:E269"/>
    <mergeCell ref="D75:E75"/>
    <mergeCell ref="D206:E206"/>
    <mergeCell ref="D181:E181"/>
    <mergeCell ref="P91:T91"/>
    <mergeCell ref="A14:M14"/>
    <mergeCell ref="D280:E280"/>
    <mergeCell ref="D109:E109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6:C6"/>
    <mergeCell ref="A96:Z96"/>
    <mergeCell ref="A161:Z161"/>
    <mergeCell ref="P55:T55"/>
    <mergeCell ref="D115:E115"/>
    <mergeCell ref="V293:V294"/>
    <mergeCell ref="P280:T280"/>
    <mergeCell ref="D90:E90"/>
    <mergeCell ref="X293:X294"/>
    <mergeCell ref="Q12:R12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D157:E157"/>
    <mergeCell ref="P65:V65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P187:T187"/>
    <mergeCell ref="A117:O118"/>
    <mergeCell ref="P258:T258"/>
    <mergeCell ref="A111:O112"/>
    <mergeCell ref="A182:O183"/>
    <mergeCell ref="P223:T223"/>
    <mergeCell ref="P52:T52"/>
    <mergeCell ref="I17:I18"/>
    <mergeCell ref="P176:V176"/>
    <mergeCell ref="A68:Z68"/>
    <mergeCell ref="A19:Z19"/>
    <mergeCell ref="A179:Z179"/>
    <mergeCell ref="P39:V39"/>
    <mergeCell ref="P70:V70"/>
    <mergeCell ref="A156:Z156"/>
    <mergeCell ref="P32:V32"/>
    <mergeCell ref="P273:T273"/>
    <mergeCell ref="D145:E145"/>
    <mergeCell ref="D272:E272"/>
    <mergeCell ref="A46:Z46"/>
    <mergeCell ref="P166:T166"/>
    <mergeCell ref="P293:P294"/>
    <mergeCell ref="A89:Z89"/>
    <mergeCell ref="D274:E274"/>
    <mergeCell ref="P116:T116"/>
    <mergeCell ref="D122:E122"/>
    <mergeCell ref="P103:T103"/>
    <mergeCell ref="P268:T268"/>
    <mergeCell ref="P230:T230"/>
    <mergeCell ref="D211:E211"/>
    <mergeCell ref="P130:V130"/>
    <mergeCell ref="P190:V190"/>
    <mergeCell ref="P97:T97"/>
    <mergeCell ref="P59:V59"/>
    <mergeCell ref="P47:T47"/>
    <mergeCell ref="P111:V111"/>
    <mergeCell ref="A234:Z234"/>
    <mergeCell ref="D82:E82"/>
    <mergeCell ref="A184:Z184"/>
    <mergeCell ref="P125:V125"/>
    <mergeCell ref="H1:Q1"/>
    <mergeCell ref="P246:V246"/>
    <mergeCell ref="D259:E259"/>
    <mergeCell ref="A237:O238"/>
    <mergeCell ref="A163:Z163"/>
    <mergeCell ref="D28:E28"/>
    <mergeCell ref="D236:E236"/>
    <mergeCell ref="D92:E92"/>
    <mergeCell ref="D55:E55"/>
    <mergeCell ref="P242:T242"/>
    <mergeCell ref="D30:E30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J17:J18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P38:V38"/>
    <mergeCell ref="L17:L18"/>
    <mergeCell ref="P112:V112"/>
    <mergeCell ref="D100:E100"/>
    <mergeCell ref="A173:Z173"/>
    <mergeCell ref="P17:T18"/>
    <mergeCell ref="A148:Z148"/>
    <mergeCell ref="P63:T63"/>
    <mergeCell ref="P194:T194"/>
    <mergeCell ref="P50:T50"/>
    <mergeCell ref="D31:E31"/>
    <mergeCell ref="A167:O168"/>
    <mergeCell ref="D158:E158"/>
    <mergeCell ref="D229:E229"/>
    <mergeCell ref="R1:T1"/>
    <mergeCell ref="P150:T150"/>
    <mergeCell ref="A218:O219"/>
    <mergeCell ref="P28:T28"/>
    <mergeCell ref="P165:T165"/>
    <mergeCell ref="F293:F294"/>
    <mergeCell ref="D98:E98"/>
    <mergeCell ref="P152:T152"/>
    <mergeCell ref="P77:V77"/>
    <mergeCell ref="P30:T30"/>
    <mergeCell ref="A76:O77"/>
    <mergeCell ref="P141:V141"/>
    <mergeCell ref="A140:O141"/>
    <mergeCell ref="A202:Z202"/>
    <mergeCell ref="P275:T275"/>
    <mergeCell ref="P168:V168"/>
    <mergeCell ref="P104:T104"/>
    <mergeCell ref="B17:B18"/>
    <mergeCell ref="A73:Z73"/>
    <mergeCell ref="A171:O172"/>
    <mergeCell ref="D258:E258"/>
    <mergeCell ref="P207:V207"/>
    <mergeCell ref="P252:T252"/>
    <mergeCell ref="P81:T81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D195:E195"/>
    <mergeCell ref="P56:T56"/>
    <mergeCell ref="V10:W10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2025-03-05T06:50:56Z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