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511655-35FF-40D0-B3C1-13273A9F03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5" i="1" l="1"/>
  <c r="Q54" i="1"/>
  <c r="Q53" i="1"/>
  <c r="Q52" i="1"/>
  <c r="Q49" i="1"/>
  <c r="Q47" i="1"/>
  <c r="Q44" i="1"/>
  <c r="Q40" i="1"/>
  <c r="Q38" i="1"/>
  <c r="Q35" i="1"/>
  <c r="Q34" i="1"/>
  <c r="Q32" i="1"/>
  <c r="Q31" i="1"/>
  <c r="Q25" i="1"/>
  <c r="Q24" i="1"/>
  <c r="Q23" i="1"/>
  <c r="Q22" i="1"/>
  <c r="Q20" i="1"/>
  <c r="Q18" i="1"/>
  <c r="Q17" i="1"/>
  <c r="Q15" i="1"/>
  <c r="Q13" i="1"/>
  <c r="Q11" i="1"/>
  <c r="Q10" i="1"/>
  <c r="Q9" i="1"/>
  <c r="O58" i="1"/>
  <c r="V58" i="1" s="1"/>
  <c r="Q58" i="1"/>
  <c r="AJ58" i="1" s="1"/>
  <c r="AN58" i="1" l="1"/>
  <c r="AK58" i="1"/>
  <c r="R58" i="1"/>
  <c r="U58" i="1" s="1"/>
  <c r="AH58" i="1"/>
  <c r="F42" i="1" l="1"/>
  <c r="E42" i="1"/>
  <c r="O42" i="1" s="1"/>
  <c r="F36" i="1"/>
  <c r="E36" i="1"/>
  <c r="O36" i="1" s="1"/>
  <c r="F11" i="1"/>
  <c r="E11" i="1"/>
  <c r="O11" i="1" s="1"/>
  <c r="O7" i="1"/>
  <c r="V7" i="1" s="1"/>
  <c r="O8" i="1"/>
  <c r="U8" i="1" s="1"/>
  <c r="O9" i="1"/>
  <c r="V9" i="1" s="1"/>
  <c r="O10" i="1"/>
  <c r="V10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7" i="1"/>
  <c r="V37" i="1" s="1"/>
  <c r="O38" i="1"/>
  <c r="V38" i="1" s="1"/>
  <c r="O39" i="1"/>
  <c r="V39" i="1" s="1"/>
  <c r="O40" i="1"/>
  <c r="V40" i="1" s="1"/>
  <c r="O41" i="1"/>
  <c r="V41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6" i="1"/>
  <c r="V6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4" i="1"/>
  <c r="X35" i="1"/>
  <c r="X36" i="1"/>
  <c r="X37" i="1"/>
  <c r="X38" i="1"/>
  <c r="X39" i="1"/>
  <c r="X41" i="1"/>
  <c r="X42" i="1"/>
  <c r="X43" i="1"/>
  <c r="X44" i="1"/>
  <c r="X46" i="1"/>
  <c r="X47" i="1"/>
  <c r="X48" i="1"/>
  <c r="X49" i="1"/>
  <c r="X50" i="1"/>
  <c r="X52" i="1"/>
  <c r="X53" i="1"/>
  <c r="X54" i="1"/>
  <c r="X55" i="1"/>
  <c r="X57" i="1"/>
  <c r="X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1" i="1"/>
  <c r="W32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9" i="1"/>
  <c r="W50" i="1"/>
  <c r="W52" i="1"/>
  <c r="W53" i="1"/>
  <c r="W54" i="1"/>
  <c r="W55" i="1"/>
  <c r="W57" i="1"/>
  <c r="W6" i="1"/>
  <c r="AJ36" i="1" l="1"/>
  <c r="AJ43" i="1"/>
  <c r="AJ11" i="1"/>
  <c r="AK11" i="1" s="1"/>
  <c r="AJ52" i="1"/>
  <c r="AH15" i="1"/>
  <c r="AH19" i="1"/>
  <c r="AH23" i="1"/>
  <c r="AJ25" i="1"/>
  <c r="AH27" i="1"/>
  <c r="AH31" i="1"/>
  <c r="AJ40" i="1"/>
  <c r="AJ44" i="1"/>
  <c r="AJ46" i="1"/>
  <c r="AJ50" i="1"/>
  <c r="AJ54" i="1"/>
  <c r="V11" i="1"/>
  <c r="AH12" i="1"/>
  <c r="AH16" i="1"/>
  <c r="AH20" i="1"/>
  <c r="AH24" i="1"/>
  <c r="AH28" i="1"/>
  <c r="AH32" i="1"/>
  <c r="AJ35" i="1"/>
  <c r="AJ37" i="1"/>
  <c r="AJ41" i="1"/>
  <c r="AJ45" i="1"/>
  <c r="AJ49" i="1"/>
  <c r="AJ53" i="1"/>
  <c r="AH55" i="1"/>
  <c r="AJ57" i="1"/>
  <c r="V42" i="1"/>
  <c r="V36" i="1"/>
  <c r="U7" i="1"/>
  <c r="U6" i="1"/>
  <c r="U33" i="1"/>
  <c r="V8" i="1"/>
  <c r="W5" i="1"/>
  <c r="X5" i="1"/>
  <c r="AH57" i="1"/>
  <c r="K57" i="1"/>
  <c r="AJ56" i="1"/>
  <c r="AN56" i="1" s="1"/>
  <c r="AH56" i="1"/>
  <c r="R56" i="1"/>
  <c r="U56" i="1" s="1"/>
  <c r="K56" i="1"/>
  <c r="AJ55" i="1"/>
  <c r="AN55" i="1" s="1"/>
  <c r="K55" i="1"/>
  <c r="AH54" i="1"/>
  <c r="K54" i="1"/>
  <c r="K53" i="1"/>
  <c r="K52" i="1"/>
  <c r="AJ51" i="1"/>
  <c r="R51" i="1" s="1"/>
  <c r="U51" i="1" s="1"/>
  <c r="AH51" i="1"/>
  <c r="K51" i="1"/>
  <c r="AH50" i="1"/>
  <c r="K50" i="1"/>
  <c r="AH49" i="1"/>
  <c r="K49" i="1"/>
  <c r="AJ48" i="1"/>
  <c r="AN48" i="1" s="1"/>
  <c r="AH48" i="1"/>
  <c r="K48" i="1"/>
  <c r="AJ47" i="1"/>
  <c r="AN47" i="1" s="1"/>
  <c r="AH47" i="1"/>
  <c r="K47" i="1"/>
  <c r="AH46" i="1"/>
  <c r="K46" i="1"/>
  <c r="AH45" i="1"/>
  <c r="K45" i="1"/>
  <c r="K44" i="1"/>
  <c r="K43" i="1"/>
  <c r="AJ42" i="1"/>
  <c r="AN42" i="1" s="1"/>
  <c r="AH42" i="1"/>
  <c r="K42" i="1"/>
  <c r="AH41" i="1"/>
  <c r="K41" i="1"/>
  <c r="AH40" i="1"/>
  <c r="K40" i="1"/>
  <c r="AJ39" i="1"/>
  <c r="AN39" i="1" s="1"/>
  <c r="AH39" i="1"/>
  <c r="R39" i="1"/>
  <c r="U39" i="1" s="1"/>
  <c r="K39" i="1"/>
  <c r="AJ38" i="1"/>
  <c r="AN38" i="1" s="1"/>
  <c r="AH38" i="1"/>
  <c r="K38" i="1"/>
  <c r="AH37" i="1"/>
  <c r="K37" i="1"/>
  <c r="K36" i="1"/>
  <c r="K35" i="1"/>
  <c r="AJ34" i="1"/>
  <c r="AN34" i="1" s="1"/>
  <c r="AH34" i="1"/>
  <c r="R34" i="1"/>
  <c r="U34" i="1" s="1"/>
  <c r="K34" i="1"/>
  <c r="K33" i="1"/>
  <c r="K32" i="1"/>
  <c r="AJ31" i="1"/>
  <c r="AN31" i="1" s="1"/>
  <c r="K31" i="1"/>
  <c r="AJ30" i="1"/>
  <c r="AN30" i="1" s="1"/>
  <c r="AH30" i="1"/>
  <c r="R30" i="1"/>
  <c r="U30" i="1" s="1"/>
  <c r="K30" i="1"/>
  <c r="AJ29" i="1"/>
  <c r="AN29" i="1" s="1"/>
  <c r="AH29" i="1"/>
  <c r="R29" i="1"/>
  <c r="U29" i="1" s="1"/>
  <c r="K29" i="1"/>
  <c r="AJ28" i="1"/>
  <c r="AN28" i="1" s="1"/>
  <c r="K28" i="1"/>
  <c r="AJ27" i="1"/>
  <c r="AN27" i="1" s="1"/>
  <c r="K27" i="1"/>
  <c r="AJ26" i="1"/>
  <c r="AN26" i="1" s="1"/>
  <c r="AH26" i="1"/>
  <c r="R26" i="1"/>
  <c r="U26" i="1" s="1"/>
  <c r="K26" i="1"/>
  <c r="K25" i="1"/>
  <c r="K24" i="1"/>
  <c r="AJ23" i="1"/>
  <c r="AK23" i="1" s="1"/>
  <c r="K23" i="1"/>
  <c r="AJ22" i="1"/>
  <c r="AK22" i="1" s="1"/>
  <c r="AH22" i="1"/>
  <c r="K22" i="1"/>
  <c r="AJ21" i="1"/>
  <c r="AK21" i="1" s="1"/>
  <c r="AH21" i="1"/>
  <c r="R21" i="1"/>
  <c r="U21" i="1" s="1"/>
  <c r="K21" i="1"/>
  <c r="AJ20" i="1"/>
  <c r="AK20" i="1" s="1"/>
  <c r="K20" i="1"/>
  <c r="K19" i="1"/>
  <c r="AJ18" i="1"/>
  <c r="AK18" i="1" s="1"/>
  <c r="AH18" i="1"/>
  <c r="K18" i="1"/>
  <c r="AJ17" i="1"/>
  <c r="AK17" i="1" s="1"/>
  <c r="AH17" i="1"/>
  <c r="R17" i="1"/>
  <c r="U17" i="1" s="1"/>
  <c r="K17" i="1"/>
  <c r="AJ16" i="1"/>
  <c r="AK16" i="1" s="1"/>
  <c r="K16" i="1"/>
  <c r="AJ15" i="1"/>
  <c r="AK15" i="1" s="1"/>
  <c r="K15" i="1"/>
  <c r="AJ14" i="1"/>
  <c r="AK14" i="1" s="1"/>
  <c r="AH14" i="1"/>
  <c r="K14" i="1"/>
  <c r="AJ13" i="1"/>
  <c r="AK13" i="1" s="1"/>
  <c r="AH13" i="1"/>
  <c r="R13" i="1"/>
  <c r="U13" i="1" s="1"/>
  <c r="K13" i="1"/>
  <c r="AJ12" i="1"/>
  <c r="AK12" i="1" s="1"/>
  <c r="K12" i="1"/>
  <c r="K11" i="1"/>
  <c r="AJ10" i="1"/>
  <c r="AK10" i="1" s="1"/>
  <c r="AH10" i="1"/>
  <c r="K10" i="1"/>
  <c r="AJ9" i="1"/>
  <c r="AK9" i="1" s="1"/>
  <c r="AH9" i="1"/>
  <c r="K9" i="1"/>
  <c r="K8" i="1"/>
  <c r="K7" i="1"/>
  <c r="K6" i="1"/>
  <c r="AF5" i="1"/>
  <c r="AE5" i="1"/>
  <c r="AD5" i="1"/>
  <c r="AC5" i="1"/>
  <c r="AB5" i="1"/>
  <c r="AA5" i="1"/>
  <c r="Z5" i="1"/>
  <c r="Y5" i="1"/>
  <c r="S5" i="1"/>
  <c r="O5" i="1"/>
  <c r="N5" i="1"/>
  <c r="M5" i="1"/>
  <c r="L5" i="1"/>
  <c r="J5" i="1"/>
  <c r="F5" i="1"/>
  <c r="E5" i="1"/>
  <c r="R22" i="1" l="1"/>
  <c r="U22" i="1" s="1"/>
  <c r="R38" i="1"/>
  <c r="U38" i="1" s="1"/>
  <c r="R42" i="1"/>
  <c r="U42" i="1" s="1"/>
  <c r="R14" i="1"/>
  <c r="U14" i="1" s="1"/>
  <c r="R18" i="1"/>
  <c r="U18" i="1" s="1"/>
  <c r="R47" i="1"/>
  <c r="U47" i="1" s="1"/>
  <c r="R48" i="1"/>
  <c r="U48" i="1" s="1"/>
  <c r="AH35" i="1"/>
  <c r="AH11" i="1"/>
  <c r="AH52" i="1"/>
  <c r="AN52" i="1"/>
  <c r="R52" i="1"/>
  <c r="U52" i="1" s="1"/>
  <c r="AN35" i="1"/>
  <c r="R35" i="1"/>
  <c r="U35" i="1" s="1"/>
  <c r="AH36" i="1"/>
  <c r="AN36" i="1"/>
  <c r="R36" i="1"/>
  <c r="U36" i="1" s="1"/>
  <c r="AJ32" i="1"/>
  <c r="AN32" i="1" s="1"/>
  <c r="R55" i="1"/>
  <c r="U55" i="1" s="1"/>
  <c r="AH25" i="1"/>
  <c r="R31" i="1"/>
  <c r="U31" i="1" s="1"/>
  <c r="AH43" i="1"/>
  <c r="AH44" i="1"/>
  <c r="AN43" i="1"/>
  <c r="R43" i="1"/>
  <c r="U43" i="1" s="1"/>
  <c r="AN44" i="1"/>
  <c r="R44" i="1"/>
  <c r="U44" i="1" s="1"/>
  <c r="AK25" i="1"/>
  <c r="R25" i="1"/>
  <c r="U25" i="1" s="1"/>
  <c r="R15" i="1"/>
  <c r="U15" i="1" s="1"/>
  <c r="AJ19" i="1"/>
  <c r="AN19" i="1" s="1"/>
  <c r="R23" i="1"/>
  <c r="U23" i="1" s="1"/>
  <c r="AJ24" i="1"/>
  <c r="R27" i="1"/>
  <c r="U27" i="1" s="1"/>
  <c r="AH53" i="1"/>
  <c r="R12" i="1"/>
  <c r="U12" i="1" s="1"/>
  <c r="R16" i="1"/>
  <c r="U16" i="1" s="1"/>
  <c r="R20" i="1"/>
  <c r="U20" i="1" s="1"/>
  <c r="R28" i="1"/>
  <c r="U28" i="1" s="1"/>
  <c r="AN57" i="1"/>
  <c r="R57" i="1"/>
  <c r="U57" i="1" s="1"/>
  <c r="AN53" i="1"/>
  <c r="R53" i="1"/>
  <c r="U53" i="1" s="1"/>
  <c r="AN49" i="1"/>
  <c r="R49" i="1"/>
  <c r="U49" i="1" s="1"/>
  <c r="AN45" i="1"/>
  <c r="R45" i="1"/>
  <c r="U45" i="1" s="1"/>
  <c r="AN41" i="1"/>
  <c r="R41" i="1"/>
  <c r="U41" i="1" s="1"/>
  <c r="AN37" i="1"/>
  <c r="R37" i="1"/>
  <c r="U37" i="1" s="1"/>
  <c r="AN54" i="1"/>
  <c r="R54" i="1"/>
  <c r="U54" i="1" s="1"/>
  <c r="AN50" i="1"/>
  <c r="R50" i="1"/>
  <c r="U50" i="1" s="1"/>
  <c r="AN46" i="1"/>
  <c r="R46" i="1"/>
  <c r="U46" i="1" s="1"/>
  <c r="AN40" i="1"/>
  <c r="R40" i="1"/>
  <c r="U40" i="1" s="1"/>
  <c r="Q5" i="1"/>
  <c r="K5" i="1"/>
  <c r="AK56" i="1"/>
  <c r="R11" i="1"/>
  <c r="U11" i="1" s="1"/>
  <c r="AK50" i="1"/>
  <c r="R9" i="1"/>
  <c r="U9" i="1" s="1"/>
  <c r="R10" i="1"/>
  <c r="U10" i="1" s="1"/>
  <c r="AK48" i="1"/>
  <c r="AK54" i="1"/>
  <c r="AK46" i="1"/>
  <c r="AK27" i="1"/>
  <c r="AK29" i="1"/>
  <c r="AK31" i="1"/>
  <c r="AK34" i="1"/>
  <c r="AK36" i="1"/>
  <c r="AK38" i="1"/>
  <c r="AK40" i="1"/>
  <c r="AK42" i="1"/>
  <c r="AK44" i="1"/>
  <c r="AK52" i="1"/>
  <c r="AK26" i="1"/>
  <c r="AK28" i="1"/>
  <c r="AK30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N9" i="1"/>
  <c r="AN10" i="1"/>
  <c r="AN11" i="1"/>
  <c r="AN12" i="1"/>
  <c r="AN13" i="1"/>
  <c r="AN14" i="1"/>
  <c r="AN15" i="1"/>
  <c r="AN17" i="1"/>
  <c r="AN18" i="1"/>
  <c r="AN20" i="1"/>
  <c r="AN21" i="1"/>
  <c r="AN22" i="1"/>
  <c r="AN23" i="1"/>
  <c r="AN25" i="1"/>
  <c r="AH5" i="1" l="1"/>
  <c r="AK32" i="1"/>
  <c r="R32" i="1"/>
  <c r="U32" i="1" s="1"/>
  <c r="AK24" i="1"/>
  <c r="R24" i="1"/>
  <c r="U24" i="1" s="1"/>
  <c r="AK19" i="1"/>
  <c r="R19" i="1"/>
  <c r="U19" i="1" s="1"/>
  <c r="AJ5" i="1"/>
  <c r="AN24" i="1"/>
  <c r="AN5" i="1" s="1"/>
  <c r="AK5" i="1" l="1"/>
  <c r="R5" i="1"/>
</calcChain>
</file>

<file path=xl/sharedStrings.xml><?xml version="1.0" encoding="utf-8"?>
<sst xmlns="http://schemas.openxmlformats.org/spreadsheetml/2006/main" count="278" uniqueCount="114">
  <si>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</si>
  <si>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</si>
  <si>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</si>
  <si>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</si>
  <si>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</si>
  <si>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</si>
  <si>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</si>
  <si>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</si>
  <si>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</si>
  <si>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</si>
  <si>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</si>
  <si>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</si>
  <si>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</si>
  <si>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</si>
  <si>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</si>
  <si>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</si>
  <si>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</si>
  <si>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</si>
  <si>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</si>
  <si>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</si>
  <si>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</si>
  <si>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</si>
  <si>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</si>
  <si>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</si>
  <si>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</si>
  <si>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</si>
  <si>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</si>
  <si>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</si>
  <si>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</si>
  <si>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</si>
  <si>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</si>
  <si>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06,03,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</si>
  <si>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</si>
  <si>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</si>
  <si>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</si>
  <si>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</si>
  <si>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</si>
  <si>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</si>
  <si>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</si>
  <si>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</si>
  <si>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БОНУС_Готовые чебупели с ветчиной и сыром Горячая штучка 0,3кг зам  ПОКОМ</t>
  </si>
  <si>
    <t>шт</t>
  </si>
  <si>
    <t>бонус</t>
  </si>
  <si>
    <t>БОНУС_Пельмени Медвежьи ушки с фермерскими сливками 0,4 кг. ТМ Стародворье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</si>
  <si>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</si>
  <si>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</si>
  <si>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</si>
  <si>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</si>
  <si>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</si>
  <si>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</si>
  <si>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</si>
  <si>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</si>
  <si>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</si>
  <si>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</si>
  <si>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</si>
  <si>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</si>
  <si>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</si>
  <si>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</si>
  <si>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</si>
  <si>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</si>
  <si>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</si>
  <si>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</si>
  <si>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</si>
  <si>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</si>
  <si>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</si>
  <si>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есть ли потребность???</t>
  </si>
  <si>
    <t>Пекерсы с индейкой в сливочном соусе ТМ Горячая штучка 0,25 кг зам 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</si>
  <si>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</si>
  <si>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</si>
  <si>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</si>
  <si>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</si>
  <si>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</si>
  <si>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</si>
  <si>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</si>
  <si>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</si>
  <si>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</si>
  <si>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</si>
  <si>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</si>
  <si>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</si>
  <si>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</si>
  <si>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</si>
  <si>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</si>
  <si>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</si>
  <si>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</si>
  <si>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</si>
  <si>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</si>
  <si>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</si>
  <si>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</si>
  <si>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</si>
  <si>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</si>
  <si>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</si>
  <si>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</si>
  <si>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</si>
  <si>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</si>
  <si>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</si>
  <si>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</si>
  <si>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</si>
  <si>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</si>
  <si>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</si>
  <si>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</si>
  <si>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</si>
  <si>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27,02,</t>
  </si>
  <si>
    <t>20,02,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</si>
  <si>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</si>
  <si>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нет в бланке</t>
  </si>
  <si>
    <t xml:space="preserve">продвижение </t>
  </si>
  <si>
    <t xml:space="preserve">бафорта выберит </t>
  </si>
  <si>
    <t>бофорта выбирит</t>
  </si>
  <si>
    <t>ИТОГО</t>
  </si>
  <si>
    <t>Снеки «Хот-догстер» Фикс.вес 0,09 ТМ</t>
  </si>
  <si>
    <t>новинка в бонусе</t>
  </si>
  <si>
    <t>продается</t>
  </si>
  <si>
    <t>бонусная позиция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</si>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</sst>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4" fillId="0" borderId="1" xfId="1" applyNumberFormat="1" applyFont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1,02,25-27,02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4,02,25-20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21.02.2025 - 27.02.2025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Вес</v>
          </cell>
          <cell r="E6">
            <v>0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28.001999999999999</v>
          </cell>
          <cell r="E7">
            <v>0</v>
          </cell>
          <cell r="F7">
            <v>28.001999999999999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0</v>
          </cell>
          <cell r="C8">
            <v>0</v>
          </cell>
          <cell r="D8">
            <v>78.631</v>
          </cell>
          <cell r="E8">
            <v>0</v>
          </cell>
          <cell r="F8">
            <v>78.631</v>
          </cell>
        </row>
        <row r="9">
          <cell r="A9" t="str">
            <v xml:space="preserve"> 023  Колбаса Докторская ГОСТ, Вязанка вектор, 0,4 кг, ПОКОМ</v>
          </cell>
          <cell r="B9">
            <v>0</v>
          </cell>
          <cell r="C9">
            <v>0</v>
          </cell>
          <cell r="D9">
            <v>86.8</v>
          </cell>
          <cell r="E9">
            <v>0</v>
          </cell>
          <cell r="F9">
            <v>217</v>
          </cell>
        </row>
        <row r="10">
          <cell r="A10" t="str">
            <v xml:space="preserve"> 029  Сосиски Венские, Вязанка NDX МГС, 0.5кг, ПОКОМ</v>
          </cell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0</v>
          </cell>
          <cell r="C11">
            <v>0</v>
          </cell>
          <cell r="D11">
            <v>48.6</v>
          </cell>
          <cell r="E11">
            <v>0</v>
          </cell>
          <cell r="F11">
            <v>108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B12">
            <v>0</v>
          </cell>
          <cell r="C12">
            <v>0</v>
          </cell>
          <cell r="D12">
            <v>4.62</v>
          </cell>
          <cell r="E12">
            <v>0</v>
          </cell>
          <cell r="F12">
            <v>14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>
            <v>0</v>
          </cell>
          <cell r="C13">
            <v>0</v>
          </cell>
          <cell r="D13">
            <v>38.700000000000003</v>
          </cell>
          <cell r="E13">
            <v>0</v>
          </cell>
          <cell r="F13">
            <v>86</v>
          </cell>
        </row>
        <row r="14">
          <cell r="A14" t="str">
            <v xml:space="preserve"> 034  Сосиски Рубленые, Вязанка вискофан МГС, 0.5кг, ПОКОМ</v>
          </cell>
          <cell r="B14">
            <v>0</v>
          </cell>
          <cell r="C14">
            <v>0</v>
          </cell>
          <cell r="D14">
            <v>9</v>
          </cell>
          <cell r="E14">
            <v>0</v>
          </cell>
          <cell r="F14">
            <v>18</v>
          </cell>
        </row>
        <row r="15">
          <cell r="A15" t="str">
            <v xml:space="preserve"> 043  Ветчина Нежная ТМ Особый рецепт, п/а, 0,4кг    ПОКОМ</v>
          </cell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>
            <v>0</v>
          </cell>
          <cell r="C16">
            <v>0</v>
          </cell>
          <cell r="D16">
            <v>1.87</v>
          </cell>
          <cell r="E16">
            <v>0</v>
          </cell>
          <cell r="F16">
            <v>11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>
            <v>0</v>
          </cell>
          <cell r="C17">
            <v>0</v>
          </cell>
          <cell r="D17">
            <v>0.9</v>
          </cell>
          <cell r="E17">
            <v>0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>
            <v>0</v>
          </cell>
          <cell r="C18">
            <v>0</v>
          </cell>
          <cell r="D18">
            <v>4.5</v>
          </cell>
          <cell r="E18">
            <v>0</v>
          </cell>
          <cell r="F18">
            <v>15</v>
          </cell>
        </row>
        <row r="19">
          <cell r="A19" t="str">
            <v xml:space="preserve"> 064  Колбаса Молочная Дугушка, вектор 0,4 кг, ТМ Стародворье  ПОКОМ</v>
          </cell>
          <cell r="B19">
            <v>0</v>
          </cell>
          <cell r="C19">
            <v>0</v>
          </cell>
          <cell r="D19">
            <v>1.6</v>
          </cell>
          <cell r="E19">
            <v>0</v>
          </cell>
          <cell r="F19">
            <v>4</v>
          </cell>
        </row>
        <row r="20">
          <cell r="A20" t="str">
            <v xml:space="preserve"> 079  Колбаса Сервелат Кремлевский,  0.35 кг, ПОКОМ</v>
          </cell>
          <cell r="B20">
            <v>0</v>
          </cell>
          <cell r="C20">
            <v>0</v>
          </cell>
          <cell r="D20">
            <v>2.8</v>
          </cell>
          <cell r="E20">
            <v>0</v>
          </cell>
          <cell r="F20">
            <v>8</v>
          </cell>
        </row>
        <row r="21">
          <cell r="A21" t="str">
            <v xml:space="preserve"> 083  Колбаса Швейцарская 0,17 кг., ШТ., сырокопченая   ПОКОМ</v>
          </cell>
          <cell r="B21">
            <v>0</v>
          </cell>
          <cell r="C21">
            <v>0</v>
          </cell>
          <cell r="D21">
            <v>4.08</v>
          </cell>
          <cell r="E21">
            <v>0</v>
          </cell>
          <cell r="F21">
            <v>24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>
            <v>0</v>
          </cell>
          <cell r="C22">
            <v>0</v>
          </cell>
          <cell r="D22">
            <v>1.4</v>
          </cell>
          <cell r="E22">
            <v>0</v>
          </cell>
          <cell r="F22">
            <v>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>
            <v>0</v>
          </cell>
          <cell r="C23">
            <v>0</v>
          </cell>
          <cell r="D23">
            <v>4.2</v>
          </cell>
          <cell r="E23">
            <v>0</v>
          </cell>
          <cell r="F23">
            <v>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>
            <v>0</v>
          </cell>
          <cell r="C24">
            <v>0</v>
          </cell>
          <cell r="D24">
            <v>5.6</v>
          </cell>
          <cell r="E24">
            <v>0</v>
          </cell>
          <cell r="F24">
            <v>16</v>
          </cell>
        </row>
        <row r="25">
          <cell r="A25" t="str">
            <v xml:space="preserve"> 201  Ветчина Нежная ТМ Особый рецепт, (2,5кг), ПОКОМ</v>
          </cell>
          <cell r="B25">
            <v>0</v>
          </cell>
          <cell r="C25">
            <v>0</v>
          </cell>
          <cell r="D25">
            <v>335.59800000000001</v>
          </cell>
          <cell r="E25">
            <v>0</v>
          </cell>
          <cell r="F25">
            <v>335.59800000000001</v>
          </cell>
        </row>
        <row r="26">
          <cell r="A26" t="str">
            <v xml:space="preserve"> 240  Колбаса Салями охотничья, ВЕС. ПОКОМ</v>
          </cell>
          <cell r="B26">
            <v>0</v>
          </cell>
          <cell r="C26">
            <v>0</v>
          </cell>
          <cell r="D26">
            <v>0.749</v>
          </cell>
          <cell r="E26">
            <v>0</v>
          </cell>
          <cell r="F26">
            <v>0.749</v>
          </cell>
        </row>
        <row r="27">
          <cell r="A27" t="str">
            <v xml:space="preserve"> 244  Колбаса Сервелат Кремлевский, ВЕС. ПОКОМ</v>
          </cell>
          <cell r="B27">
            <v>0</v>
          </cell>
          <cell r="C27">
            <v>0</v>
          </cell>
          <cell r="D27">
            <v>132.62</v>
          </cell>
          <cell r="E27">
            <v>0</v>
          </cell>
          <cell r="F27">
            <v>132.62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>
            <v>0</v>
          </cell>
          <cell r="C28">
            <v>0</v>
          </cell>
          <cell r="D28">
            <v>21.638999999999999</v>
          </cell>
          <cell r="E28">
            <v>0</v>
          </cell>
          <cell r="F28">
            <v>21.638999999999999</v>
          </cell>
        </row>
        <row r="29">
          <cell r="A29" t="str">
            <v xml:space="preserve"> 253  Сосиски Ганноверские   ПОКОМ</v>
          </cell>
          <cell r="B29">
            <v>0</v>
          </cell>
          <cell r="C29">
            <v>0</v>
          </cell>
          <cell r="D29">
            <v>159.05600000000001</v>
          </cell>
          <cell r="E29">
            <v>0</v>
          </cell>
          <cell r="F29">
            <v>159.05600000000001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B30">
            <v>0</v>
          </cell>
          <cell r="C30">
            <v>0</v>
          </cell>
          <cell r="D30">
            <v>-0.57399999999999995</v>
          </cell>
          <cell r="E30">
            <v>0</v>
          </cell>
          <cell r="F30">
            <v>-0.57399999999999995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 xml:space="preserve"> 273  Сосиски Сочинки с сочной грудинкой, МГС 0.4кг,   ПОКОМ</v>
          </cell>
          <cell r="B32">
            <v>0</v>
          </cell>
          <cell r="C32">
            <v>0</v>
          </cell>
          <cell r="D32">
            <v>40</v>
          </cell>
          <cell r="E32">
            <v>0</v>
          </cell>
          <cell r="F32">
            <v>100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>
            <v>0</v>
          </cell>
          <cell r="C33">
            <v>0</v>
          </cell>
          <cell r="D33">
            <v>60.3</v>
          </cell>
          <cell r="E33">
            <v>0</v>
          </cell>
          <cell r="F33">
            <v>134</v>
          </cell>
        </row>
        <row r="34">
          <cell r="A34" t="str">
            <v xml:space="preserve"> 278  Сосиски Сочинки с сочным окороком, МГС 0.4кг,   ПОКОМ</v>
          </cell>
          <cell r="B34">
            <v>0</v>
          </cell>
          <cell r="C34">
            <v>0</v>
          </cell>
          <cell r="D34">
            <v>40</v>
          </cell>
          <cell r="E34">
            <v>0</v>
          </cell>
          <cell r="F34">
            <v>100</v>
          </cell>
        </row>
        <row r="35">
          <cell r="A35" t="str">
            <v xml:space="preserve"> 279  Колбаса Докторский гарант, Вязанка вектор, 0,4 кг.  ПОКОМ</v>
          </cell>
          <cell r="B35">
            <v>0</v>
          </cell>
          <cell r="C35">
            <v>0</v>
          </cell>
          <cell r="D35">
            <v>41.2</v>
          </cell>
          <cell r="E35">
            <v>0</v>
          </cell>
          <cell r="F35">
            <v>103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B36">
            <v>0</v>
          </cell>
          <cell r="C36">
            <v>0</v>
          </cell>
          <cell r="D36">
            <v>3.2</v>
          </cell>
          <cell r="E36">
            <v>0</v>
          </cell>
          <cell r="F36">
            <v>32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>
            <v>0</v>
          </cell>
          <cell r="C37">
            <v>0</v>
          </cell>
          <cell r="D37">
            <v>24.5</v>
          </cell>
          <cell r="E37">
            <v>0</v>
          </cell>
          <cell r="F37">
            <v>70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B38">
            <v>0</v>
          </cell>
          <cell r="C38">
            <v>0</v>
          </cell>
          <cell r="D38">
            <v>5.6</v>
          </cell>
          <cell r="E38">
            <v>0</v>
          </cell>
          <cell r="F38">
            <v>14</v>
          </cell>
        </row>
        <row r="39">
          <cell r="A39" t="str">
            <v xml:space="preserve"> 302  Сосиски Сочинки по-баварски,  0.4кг, ТМ Стародворье  ПОКОМ</v>
          </cell>
          <cell r="B39">
            <v>0</v>
          </cell>
          <cell r="C39">
            <v>0</v>
          </cell>
          <cell r="D39">
            <v>7.2</v>
          </cell>
          <cell r="E39">
            <v>0</v>
          </cell>
          <cell r="F39">
            <v>18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B40">
            <v>0</v>
          </cell>
          <cell r="C40">
            <v>0</v>
          </cell>
          <cell r="D40">
            <v>26.25</v>
          </cell>
          <cell r="E40">
            <v>0</v>
          </cell>
          <cell r="F40">
            <v>75</v>
          </cell>
        </row>
        <row r="41">
          <cell r="A41" t="str">
            <v xml:space="preserve"> 309  Сосиски Сочинки с сыром 0,4 кг ТМ Стародворье  ПОКОМ</v>
          </cell>
          <cell r="B41">
            <v>0</v>
          </cell>
          <cell r="C41">
            <v>0</v>
          </cell>
          <cell r="D41">
            <v>2.4</v>
          </cell>
          <cell r="E41">
            <v>0</v>
          </cell>
          <cell r="F41">
            <v>6</v>
          </cell>
        </row>
        <row r="42">
          <cell r="A42" t="str">
            <v xml:space="preserve"> 312  Ветчина Филейская ВЕС ТМ  Вязанка ТС Столичная  ПОКОМ</v>
          </cell>
          <cell r="B42">
            <v>0</v>
          </cell>
          <cell r="C42">
            <v>0</v>
          </cell>
          <cell r="D42">
            <v>77.498999999999995</v>
          </cell>
          <cell r="E42">
            <v>0</v>
          </cell>
          <cell r="F42">
            <v>77.498999999999995</v>
          </cell>
        </row>
        <row r="43">
          <cell r="A43" t="str">
            <v xml:space="preserve"> 315  Колбаса вареная Молокуша ТМ Вязанка ВЕС, ПОКОМ</v>
          </cell>
          <cell r="B43">
            <v>0</v>
          </cell>
          <cell r="C43">
            <v>0</v>
          </cell>
          <cell r="D43">
            <v>13.476000000000001</v>
          </cell>
          <cell r="E43">
            <v>0</v>
          </cell>
          <cell r="F43">
            <v>13.476000000000001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B44">
            <v>0</v>
          </cell>
          <cell r="C44">
            <v>0</v>
          </cell>
          <cell r="D44">
            <v>82.35</v>
          </cell>
          <cell r="E44">
            <v>0</v>
          </cell>
          <cell r="F44">
            <v>183</v>
          </cell>
        </row>
        <row r="45">
          <cell r="A45" t="str">
            <v xml:space="preserve"> 322  Колбаса вареная Молокуша 0,45кг ТМ Вязанка  ПОКОМ</v>
          </cell>
          <cell r="B45">
            <v>0</v>
          </cell>
          <cell r="C45">
            <v>0</v>
          </cell>
          <cell r="D45">
            <v>73.349999999999994</v>
          </cell>
          <cell r="E45">
            <v>0</v>
          </cell>
          <cell r="F45">
            <v>163</v>
          </cell>
        </row>
        <row r="46">
          <cell r="A46" t="str">
            <v xml:space="preserve"> 324  Ветчина Филейская ТМ Вязанка Столичная 0,45 кг ПОКОМ</v>
          </cell>
          <cell r="B46">
            <v>0</v>
          </cell>
          <cell r="C46">
            <v>0</v>
          </cell>
          <cell r="D46">
            <v>40.5</v>
          </cell>
          <cell r="E46">
            <v>0</v>
          </cell>
          <cell r="F46">
            <v>90</v>
          </cell>
        </row>
        <row r="47">
          <cell r="A47" t="str">
            <v xml:space="preserve"> 328  Сардельки Сочинки Стародворье ТМ  0,4 кг ПОКОМ</v>
          </cell>
          <cell r="B47">
            <v>0</v>
          </cell>
          <cell r="C47">
            <v>0</v>
          </cell>
          <cell r="D47">
            <v>6</v>
          </cell>
          <cell r="E47">
            <v>0</v>
          </cell>
          <cell r="F47">
            <v>15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B48">
            <v>0</v>
          </cell>
          <cell r="C48">
            <v>0</v>
          </cell>
          <cell r="D48">
            <v>24.061</v>
          </cell>
          <cell r="E48">
            <v>0</v>
          </cell>
          <cell r="F48">
            <v>24.061</v>
          </cell>
        </row>
        <row r="49">
          <cell r="A49" t="str">
            <v xml:space="preserve"> 334  Паштет Любительский ТМ Стародворье ламистер 0,1 кг  ПОКОМ</v>
          </cell>
          <cell r="B49">
            <v>0</v>
          </cell>
          <cell r="C49">
            <v>0</v>
          </cell>
          <cell r="D49">
            <v>6</v>
          </cell>
          <cell r="E49">
            <v>0</v>
          </cell>
          <cell r="F49">
            <v>60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B50">
            <v>0</v>
          </cell>
          <cell r="C50">
            <v>0</v>
          </cell>
          <cell r="D50">
            <v>16.289000000000001</v>
          </cell>
          <cell r="E50">
            <v>0</v>
          </cell>
          <cell r="F50">
            <v>16.289000000000001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B51">
            <v>0</v>
          </cell>
          <cell r="C51">
            <v>0</v>
          </cell>
          <cell r="D51">
            <v>2.4180000000000001</v>
          </cell>
          <cell r="E51">
            <v>0</v>
          </cell>
          <cell r="F51">
            <v>2.4180000000000001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B52">
            <v>0</v>
          </cell>
          <cell r="C52">
            <v>0</v>
          </cell>
          <cell r="D52">
            <v>6.6</v>
          </cell>
          <cell r="E52">
            <v>0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B53">
            <v>0</v>
          </cell>
          <cell r="C53">
            <v>0</v>
          </cell>
          <cell r="D53">
            <v>10.199999999999999</v>
          </cell>
          <cell r="E53">
            <v>0</v>
          </cell>
          <cell r="F53">
            <v>17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B54">
            <v>0</v>
          </cell>
          <cell r="C54">
            <v>0</v>
          </cell>
          <cell r="D54">
            <v>8.4</v>
          </cell>
          <cell r="E54">
            <v>0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B55">
            <v>0</v>
          </cell>
          <cell r="C55">
            <v>0</v>
          </cell>
          <cell r="D55">
            <v>10.199999999999999</v>
          </cell>
          <cell r="E55">
            <v>0</v>
          </cell>
          <cell r="F55">
            <v>17</v>
          </cell>
        </row>
        <row r="56">
          <cell r="A56" t="str">
            <v xml:space="preserve"> 387  Колбаса вареная Мусульманская Халяль ТМ Вязанка, 0,4 кг ПОКОМ</v>
          </cell>
          <cell r="B56">
            <v>0</v>
          </cell>
          <cell r="C56">
            <v>0</v>
          </cell>
          <cell r="D56">
            <v>18.399999999999999</v>
          </cell>
          <cell r="E56">
            <v>0</v>
          </cell>
          <cell r="F56">
            <v>46</v>
          </cell>
        </row>
        <row r="57">
          <cell r="A57" t="str">
            <v xml:space="preserve"> 388  Сосиски Восточные Халяль ТМ Вязанка 0,33 кг АК. ПОКОМ</v>
          </cell>
          <cell r="B57">
            <v>0</v>
          </cell>
          <cell r="C57">
            <v>0</v>
          </cell>
          <cell r="D57">
            <v>5.28</v>
          </cell>
          <cell r="E57">
            <v>0</v>
          </cell>
          <cell r="F57">
            <v>16</v>
          </cell>
        </row>
        <row r="58">
          <cell r="A58" t="str">
            <v xml:space="preserve"> 392  Колбаса Докторская Дугушка ТМ Стародворье ТС Дугушка 0,6 кг. ПОКОМ</v>
          </cell>
          <cell r="B58">
            <v>0</v>
          </cell>
          <cell r="C58">
            <v>0</v>
          </cell>
          <cell r="D58">
            <v>-0.6</v>
          </cell>
          <cell r="E58">
            <v>0</v>
          </cell>
          <cell r="F58">
            <v>-1</v>
          </cell>
        </row>
        <row r="59">
          <cell r="A59" t="str">
            <v xml:space="preserve"> 394 Колбаса полукопченая Аль-Ислами халяль ТМ Вязанка оболочка фиброуз в в/у 0,35 кг  ПОКОМ</v>
          </cell>
          <cell r="B59">
            <v>0</v>
          </cell>
          <cell r="C59">
            <v>0</v>
          </cell>
          <cell r="D59">
            <v>8.4</v>
          </cell>
          <cell r="E59">
            <v>0</v>
          </cell>
          <cell r="F59">
            <v>24</v>
          </cell>
        </row>
        <row r="60">
          <cell r="A60" t="str">
            <v xml:space="preserve"> 410  Сосиски Баварские с сыром ТМ Стародворье 0,35 кг. ПОКОМ</v>
          </cell>
          <cell r="B60">
            <v>0</v>
          </cell>
          <cell r="C60">
            <v>0</v>
          </cell>
          <cell r="D60">
            <v>9.4499999999999993</v>
          </cell>
          <cell r="E60">
            <v>0</v>
          </cell>
          <cell r="F60">
            <v>27</v>
          </cell>
        </row>
        <row r="61">
          <cell r="A61" t="str">
            <v xml:space="preserve"> 412  Сосиски Баварские ТМ Стародворье 0,35 кг ПОКОМ</v>
          </cell>
          <cell r="B61">
            <v>0</v>
          </cell>
          <cell r="C61">
            <v>0</v>
          </cell>
          <cell r="D61">
            <v>27.65</v>
          </cell>
          <cell r="E61">
            <v>0</v>
          </cell>
          <cell r="F61">
            <v>79</v>
          </cell>
        </row>
        <row r="62">
          <cell r="A62" t="str">
            <v xml:space="preserve"> 435  Колбаса Молочная Стародворская  с молоком в оболочке полиамид 0,4 кг.ТМ Стародворье ПОКОМ</v>
          </cell>
          <cell r="B62">
            <v>0</v>
          </cell>
          <cell r="C62">
            <v>0</v>
          </cell>
          <cell r="D62">
            <v>-0.8</v>
          </cell>
          <cell r="E62">
            <v>0</v>
          </cell>
          <cell r="F62">
            <v>-2</v>
          </cell>
        </row>
        <row r="63">
          <cell r="A63" t="str">
            <v xml:space="preserve"> 452  Колбаса Со шпиком ВЕС большой батон ТМ Особый рецепт  ПОКОМ</v>
          </cell>
          <cell r="B63">
            <v>0</v>
          </cell>
          <cell r="C63">
            <v>0</v>
          </cell>
          <cell r="D63">
            <v>42.697000000000003</v>
          </cell>
          <cell r="E63">
            <v>0</v>
          </cell>
          <cell r="F63">
            <v>42.697000000000003</v>
          </cell>
        </row>
        <row r="64">
          <cell r="A64" t="str">
            <v xml:space="preserve"> 456  Колбаса Филейная ТМ Особый рецепт ВЕС большой батон  ПОКОМ</v>
          </cell>
          <cell r="B64">
            <v>0</v>
          </cell>
          <cell r="C64">
            <v>0</v>
          </cell>
          <cell r="D64">
            <v>324.07400000000001</v>
          </cell>
          <cell r="E64">
            <v>0</v>
          </cell>
          <cell r="F64">
            <v>324.07400000000001</v>
          </cell>
        </row>
        <row r="65">
          <cell r="A65" t="str">
            <v xml:space="preserve"> 457  Колбаса Молочная ТМ Особый рецепт ВЕС большой батон  ПОКОМ</v>
          </cell>
          <cell r="B65">
            <v>0</v>
          </cell>
          <cell r="C65">
            <v>0</v>
          </cell>
          <cell r="D65">
            <v>11.433999999999999</v>
          </cell>
          <cell r="E65">
            <v>0</v>
          </cell>
          <cell r="F65">
            <v>11.433999999999999</v>
          </cell>
        </row>
        <row r="66">
          <cell r="A66" t="str">
            <v xml:space="preserve"> 462  Колбаса Со шпиком ТМ Особый рецепт в оболочке полиамид 0,5 кг. ПОКОМ</v>
          </cell>
          <cell r="B66">
            <v>0</v>
          </cell>
          <cell r="C66">
            <v>0</v>
          </cell>
          <cell r="D66">
            <v>4.5</v>
          </cell>
          <cell r="E66">
            <v>0</v>
          </cell>
          <cell r="F66">
            <v>9</v>
          </cell>
        </row>
        <row r="67">
          <cell r="A67" t="str">
            <v xml:space="preserve"> 466  Сосиски Ганноверские в оболочке амицел в модиф. газовой среде 0,5 кг ТМ Стародворье. ПОКОМ</v>
          </cell>
          <cell r="B67">
            <v>0</v>
          </cell>
          <cell r="C67">
            <v>0</v>
          </cell>
          <cell r="D67">
            <v>19.5</v>
          </cell>
          <cell r="E67">
            <v>0</v>
          </cell>
          <cell r="F67">
            <v>39</v>
          </cell>
        </row>
        <row r="68">
          <cell r="A68" t="str">
            <v xml:space="preserve"> 467  Колбаса Филейная 0,5кг ТМ Особый рецепт  ПОКОМ</v>
          </cell>
          <cell r="B68">
            <v>0</v>
          </cell>
          <cell r="C68">
            <v>0</v>
          </cell>
          <cell r="D68">
            <v>2.5</v>
          </cell>
          <cell r="E68">
            <v>0</v>
          </cell>
          <cell r="F68">
            <v>5</v>
          </cell>
        </row>
        <row r="69">
          <cell r="A69" t="str">
            <v xml:space="preserve"> 468  Колбаса Стародворская Традиционная ТМ Стародворье в оболочке полиамид 0,4 кг. ПОКОМ</v>
          </cell>
          <cell r="B69">
            <v>0</v>
          </cell>
          <cell r="C69">
            <v>0</v>
          </cell>
          <cell r="D69">
            <v>4.8</v>
          </cell>
          <cell r="E69">
            <v>0</v>
          </cell>
          <cell r="F69">
            <v>12</v>
          </cell>
        </row>
        <row r="70">
          <cell r="A70" t="str">
            <v xml:space="preserve"> 484  Колбаса Филедворская по-стародворски ТМ Стародворье в оболочке полиамид 0,4 кг. ПОКОМ </v>
          </cell>
          <cell r="B70">
            <v>0</v>
          </cell>
          <cell r="C70">
            <v>0</v>
          </cell>
          <cell r="D70">
            <v>3.2</v>
          </cell>
          <cell r="E70">
            <v>0</v>
          </cell>
          <cell r="F70">
            <v>8</v>
          </cell>
        </row>
        <row r="71">
          <cell r="A71" t="str">
            <v xml:space="preserve"> 495  Колбаса Сочинка по-европейски с сочной грудинкой 0,3кг ТМ Стародворье  ПОКОМ</v>
          </cell>
          <cell r="B71">
            <v>0</v>
          </cell>
          <cell r="C71">
            <v>0</v>
          </cell>
          <cell r="D71">
            <v>17.100000000000001</v>
          </cell>
          <cell r="E71">
            <v>0</v>
          </cell>
          <cell r="F71">
            <v>57</v>
          </cell>
        </row>
        <row r="72">
          <cell r="A72" t="str">
            <v xml:space="preserve"> 496  Колбаса Сочинка по-фински с сочным окроком 0,3кг ТМ Стародворье  ПОКОМ</v>
          </cell>
          <cell r="B72">
            <v>0</v>
          </cell>
          <cell r="C72">
            <v>0</v>
          </cell>
          <cell r="D72">
            <v>11.7</v>
          </cell>
          <cell r="E72">
            <v>0</v>
          </cell>
          <cell r="F72">
            <v>39</v>
          </cell>
        </row>
        <row r="73">
          <cell r="A73" t="str">
            <v>3215 ВЕТЧ.МЯСНАЯ Папа может п/о 0.4кг 8шт.    ОСТАНКИНО</v>
          </cell>
          <cell r="B73">
            <v>0</v>
          </cell>
          <cell r="C73">
            <v>0</v>
          </cell>
          <cell r="D73">
            <v>9.6</v>
          </cell>
          <cell r="E73">
            <v>0</v>
          </cell>
          <cell r="F73">
            <v>24</v>
          </cell>
        </row>
        <row r="74">
          <cell r="A74" t="str">
            <v>4063 МЯСНАЯ Папа может вар п/о_Л   ОСТАНКИНО</v>
          </cell>
          <cell r="B74">
            <v>0</v>
          </cell>
          <cell r="C74">
            <v>0</v>
          </cell>
          <cell r="D74">
            <v>4.0369999999999999</v>
          </cell>
          <cell r="E74">
            <v>0</v>
          </cell>
          <cell r="F74">
            <v>4.0369999999999999</v>
          </cell>
        </row>
        <row r="75">
          <cell r="A75" t="str">
            <v>4819 ОКОРОК КОПЧЕНЫЙ к/в мл/к в/у 300*6  ОСТАНКИНО</v>
          </cell>
          <cell r="B75">
            <v>0</v>
          </cell>
          <cell r="C75">
            <v>0</v>
          </cell>
          <cell r="D75">
            <v>4.2</v>
          </cell>
          <cell r="E75">
            <v>0</v>
          </cell>
          <cell r="F75">
            <v>14</v>
          </cell>
        </row>
        <row r="76">
          <cell r="A76" t="str">
            <v>5015 БУРГУНДИЯ с/к в/у 1/250 ОСТАНКИНО</v>
          </cell>
          <cell r="B76">
            <v>0</v>
          </cell>
          <cell r="C76">
            <v>0</v>
          </cell>
          <cell r="D76">
            <v>-0.25</v>
          </cell>
          <cell r="E76">
            <v>0</v>
          </cell>
          <cell r="F76">
            <v>-1</v>
          </cell>
        </row>
        <row r="77">
          <cell r="A77" t="str">
            <v>5483 ЭКСТРА Папа может с/к в/у 1/250 8шт.   ОСТАНКИНО</v>
          </cell>
          <cell r="B77">
            <v>0</v>
          </cell>
          <cell r="C77">
            <v>0</v>
          </cell>
          <cell r="D77">
            <v>2.5</v>
          </cell>
          <cell r="E77">
            <v>0</v>
          </cell>
          <cell r="F77">
            <v>10</v>
          </cell>
        </row>
        <row r="78">
          <cell r="A78" t="str">
            <v>5679 САЛЯМИ ИТАЛЬЯНСКАЯ с/к в/у 1/150_60с ОСТАНКИНО</v>
          </cell>
          <cell r="B78">
            <v>0</v>
          </cell>
          <cell r="C78">
            <v>0</v>
          </cell>
          <cell r="D78">
            <v>7.2</v>
          </cell>
          <cell r="E78">
            <v>0</v>
          </cell>
          <cell r="F78">
            <v>48</v>
          </cell>
        </row>
        <row r="79">
          <cell r="A79" t="str">
            <v>5682 САЛЯМИ МЕЛКОЗЕРНЕНАЯ с/к в/у 1/120_60с   ОСТАНКИНО</v>
          </cell>
          <cell r="B79">
            <v>0</v>
          </cell>
          <cell r="C79">
            <v>0</v>
          </cell>
          <cell r="D79">
            <v>7.8</v>
          </cell>
          <cell r="E79">
            <v>0</v>
          </cell>
          <cell r="F79">
            <v>65</v>
          </cell>
        </row>
        <row r="80">
          <cell r="A80" t="str">
            <v>5706 АРОМАТНАЯ Папа может с/к в/у 1/250 8шт.  ОСТАНКИНО</v>
          </cell>
          <cell r="B80">
            <v>0</v>
          </cell>
          <cell r="C80">
            <v>0</v>
          </cell>
          <cell r="D80">
            <v>1.75</v>
          </cell>
          <cell r="E80">
            <v>0</v>
          </cell>
          <cell r="F80">
            <v>7</v>
          </cell>
        </row>
        <row r="81">
          <cell r="A81" t="str">
            <v>5819 МЯСНЫЕ Папа может сос п/о в/у 0,4кг_45с  ОСТАНКИНО</v>
          </cell>
          <cell r="B81">
            <v>0</v>
          </cell>
          <cell r="C81">
            <v>0</v>
          </cell>
          <cell r="D81">
            <v>9.1999999999999993</v>
          </cell>
          <cell r="E81">
            <v>0</v>
          </cell>
          <cell r="F81">
            <v>23</v>
          </cell>
        </row>
        <row r="82">
          <cell r="A82" t="str">
            <v>6025 ВЕТЧ.ФИРМЕННАЯ С ИНДЕЙКОЙ п/о   ОСТАНКИНО</v>
          </cell>
          <cell r="B82">
            <v>0</v>
          </cell>
          <cell r="C82">
            <v>0</v>
          </cell>
          <cell r="D82">
            <v>36.090000000000003</v>
          </cell>
          <cell r="E82">
            <v>0</v>
          </cell>
          <cell r="F82">
            <v>36.090000000000003</v>
          </cell>
        </row>
        <row r="83">
          <cell r="A83" t="str">
            <v>6200 ГРУДИНКА ПРЕМИУМ к/в мл/к в/у 0.3кг  ОСТАНКИНО</v>
          </cell>
          <cell r="B83">
            <v>0</v>
          </cell>
          <cell r="C83">
            <v>0</v>
          </cell>
          <cell r="D83">
            <v>6.9</v>
          </cell>
          <cell r="E83">
            <v>0</v>
          </cell>
          <cell r="F83">
            <v>23</v>
          </cell>
        </row>
        <row r="84">
          <cell r="A84" t="str">
            <v>6208 ДЫМОВИЦА ИЗ ЛОПАТКИ ПМ к/в с/н в/у 1/150 ОСТАНКИНО</v>
          </cell>
          <cell r="B84">
            <v>0</v>
          </cell>
          <cell r="C84">
            <v>0</v>
          </cell>
          <cell r="D84">
            <v>9.4499999999999993</v>
          </cell>
          <cell r="E84">
            <v>0</v>
          </cell>
          <cell r="F84">
            <v>63</v>
          </cell>
        </row>
        <row r="85">
          <cell r="A85" t="str">
            <v>6228 МЯСНОЕ АССОРТИ к/з с/н мгс 1/90 10шт.  ОСТАНКИНО</v>
          </cell>
          <cell r="B85">
            <v>0</v>
          </cell>
          <cell r="C85">
            <v>0</v>
          </cell>
          <cell r="D85">
            <v>-0.18</v>
          </cell>
          <cell r="E85">
            <v>0</v>
          </cell>
          <cell r="F85">
            <v>-2</v>
          </cell>
        </row>
        <row r="86">
          <cell r="A86" t="str">
            <v>6279 КОРЕЙКА ПО-ОСТ.к/в в/с с/н в/у 1/150_45с  ОСТАНКИНО</v>
          </cell>
          <cell r="B86">
            <v>0</v>
          </cell>
          <cell r="C86">
            <v>0</v>
          </cell>
          <cell r="D86">
            <v>9.15</v>
          </cell>
          <cell r="E86">
            <v>0</v>
          </cell>
          <cell r="F86">
            <v>61</v>
          </cell>
        </row>
        <row r="87">
          <cell r="A87" t="str">
            <v>6303 МЯСНЫЕ Папа может сос п/о мгс 1.5*3  ОСТАНКИНО</v>
          </cell>
          <cell r="B87">
            <v>0</v>
          </cell>
          <cell r="C87">
            <v>0</v>
          </cell>
          <cell r="D87">
            <v>19.077999999999999</v>
          </cell>
          <cell r="E87">
            <v>0</v>
          </cell>
          <cell r="F87">
            <v>19.077999999999999</v>
          </cell>
        </row>
        <row r="88">
          <cell r="A88" t="str">
            <v>6325 ДОКТОРСКАЯ ПРЕМИУМ вар п/о 0.4кг 8шт.  ОСТАНКИНО</v>
          </cell>
          <cell r="B88">
            <v>0</v>
          </cell>
          <cell r="C88">
            <v>0</v>
          </cell>
          <cell r="D88">
            <v>9.1999999999999993</v>
          </cell>
          <cell r="E88">
            <v>0</v>
          </cell>
          <cell r="F88">
            <v>23</v>
          </cell>
        </row>
        <row r="89">
          <cell r="A89" t="str">
            <v>6333 МЯСНАЯ Папа может вар п/о 0.4кг 8шт.  ОСТАНКИНО</v>
          </cell>
          <cell r="B89">
            <v>0</v>
          </cell>
          <cell r="C89">
            <v>0</v>
          </cell>
          <cell r="D89">
            <v>12</v>
          </cell>
          <cell r="E89">
            <v>0</v>
          </cell>
          <cell r="F89">
            <v>30</v>
          </cell>
        </row>
        <row r="90">
          <cell r="A90" t="str">
            <v>6337 МЯСНАЯ СО ШПИКОМ вар п/о 0,5кг 8шт ОСТАНКИНО</v>
          </cell>
          <cell r="B90">
            <v>0</v>
          </cell>
          <cell r="C90">
            <v>0</v>
          </cell>
          <cell r="D90">
            <v>2</v>
          </cell>
          <cell r="E90">
            <v>0</v>
          </cell>
          <cell r="F90">
            <v>4</v>
          </cell>
        </row>
        <row r="91">
          <cell r="A91" t="str">
            <v>6340 ДОМАШНИЙ РЕЦЕПТ Коровино 0.5кг 8шт.  ОСТАНКИНО</v>
          </cell>
          <cell r="B91">
            <v>0</v>
          </cell>
          <cell r="C91">
            <v>0</v>
          </cell>
          <cell r="D91">
            <v>1</v>
          </cell>
          <cell r="E91">
            <v>0</v>
          </cell>
          <cell r="F91">
            <v>2</v>
          </cell>
        </row>
        <row r="92">
          <cell r="A92" t="str">
            <v>6353 ЭКСТРА Папа может вар п/о 0.4кг 8шт.  ОСТАНКИНО</v>
          </cell>
          <cell r="B92">
            <v>0</v>
          </cell>
          <cell r="C92">
            <v>0</v>
          </cell>
          <cell r="D92">
            <v>9.6</v>
          </cell>
          <cell r="E92">
            <v>0</v>
          </cell>
          <cell r="F92">
            <v>24</v>
          </cell>
        </row>
        <row r="93">
          <cell r="A93" t="str">
            <v>6392 ФИЛЕЙНАЯ Папа может вар п/о 0.4кг. ОСТАНКИНО</v>
          </cell>
          <cell r="B93">
            <v>0</v>
          </cell>
          <cell r="C93">
            <v>0</v>
          </cell>
          <cell r="D93">
            <v>6.8</v>
          </cell>
          <cell r="E93">
            <v>0</v>
          </cell>
          <cell r="F93">
            <v>17</v>
          </cell>
        </row>
        <row r="94">
          <cell r="A94" t="str">
            <v>6453 ЭКСТРА Папа может с/к с/н в/у 1/100 14шт.   ОСТАНКИНО</v>
          </cell>
          <cell r="B94">
            <v>0</v>
          </cell>
          <cell r="C94">
            <v>0</v>
          </cell>
          <cell r="D94">
            <v>7.2</v>
          </cell>
          <cell r="E94">
            <v>0</v>
          </cell>
          <cell r="F94">
            <v>72</v>
          </cell>
        </row>
        <row r="95">
          <cell r="A95" t="str">
            <v>6454 АРОМАТНАЯ с/к с/н в/у 1/100 10шт ОСТАНКИНО</v>
          </cell>
          <cell r="B95">
            <v>0</v>
          </cell>
          <cell r="C95">
            <v>0</v>
          </cell>
          <cell r="D95">
            <v>6.2</v>
          </cell>
          <cell r="E95">
            <v>0</v>
          </cell>
          <cell r="F95">
            <v>62</v>
          </cell>
        </row>
        <row r="96">
          <cell r="A96" t="str">
            <v>6459 СЕРВЕЛАТ ШВЕЙЦАРСКИЙ в/к с/н в/у 1/100  ОСТАНКИНО</v>
          </cell>
          <cell r="B96">
            <v>0</v>
          </cell>
          <cell r="C96">
            <v>0</v>
          </cell>
          <cell r="D96">
            <v>3.7</v>
          </cell>
          <cell r="E96">
            <v>0</v>
          </cell>
          <cell r="F96">
            <v>37</v>
          </cell>
        </row>
        <row r="97">
          <cell r="A97" t="str">
            <v>6495 ВЕТЧ.МРАМОРНАЯ в/у срез 0,3кг 6шт_45с  ОСТАНКИНО</v>
          </cell>
          <cell r="B97">
            <v>0</v>
          </cell>
          <cell r="C97">
            <v>0</v>
          </cell>
          <cell r="D97">
            <v>6.9</v>
          </cell>
          <cell r="E97">
            <v>0</v>
          </cell>
          <cell r="F97">
            <v>23</v>
          </cell>
        </row>
        <row r="98">
          <cell r="A98" t="str">
            <v>6500 КАРБОНАД к/в в/с с/н в/у 1/150 8шт.  ОСТАНКИНО</v>
          </cell>
          <cell r="B98">
            <v>0</v>
          </cell>
          <cell r="C98">
            <v>0</v>
          </cell>
          <cell r="D98">
            <v>11.55</v>
          </cell>
          <cell r="E98">
            <v>0</v>
          </cell>
          <cell r="F98">
            <v>77</v>
          </cell>
        </row>
        <row r="99">
          <cell r="A99" t="str">
            <v>6528 ШПИКАЧКИ СОЧНЫЕ ПМ сар б/о мгс 0.4кг_45с  ОСТАНКИНО</v>
          </cell>
          <cell r="B99">
            <v>0</v>
          </cell>
          <cell r="C99">
            <v>0</v>
          </cell>
          <cell r="D99">
            <v>14.8</v>
          </cell>
          <cell r="E99">
            <v>0</v>
          </cell>
          <cell r="F99">
            <v>37</v>
          </cell>
        </row>
        <row r="100">
          <cell r="A100" t="str">
            <v>6586 МРАМОРНАЯ И БАЛЫКОВАЯ в/к с/н мгс 1/90 ОСТАНКИНО</v>
          </cell>
          <cell r="B100">
            <v>0</v>
          </cell>
          <cell r="C100">
            <v>0</v>
          </cell>
          <cell r="D100">
            <v>2.52</v>
          </cell>
          <cell r="E100">
            <v>0</v>
          </cell>
          <cell r="F100">
            <v>28</v>
          </cell>
        </row>
        <row r="101">
          <cell r="A101" t="str">
            <v>6665 БАЛЫКОВАЯ Папа Может п/к в/у 0,31кг 8шт ОСТАНКИНО</v>
          </cell>
          <cell r="B101">
            <v>0</v>
          </cell>
          <cell r="C101">
            <v>0</v>
          </cell>
          <cell r="D101">
            <v>5.27</v>
          </cell>
          <cell r="E101">
            <v>0</v>
          </cell>
          <cell r="F101">
            <v>17</v>
          </cell>
        </row>
        <row r="102">
          <cell r="A102" t="str">
            <v>6676 ЧЕСНОЧНАЯ Папа может п/к в/у 0.35кг 8шт.   ОСТАНКИНО</v>
          </cell>
          <cell r="B102">
            <v>0</v>
          </cell>
          <cell r="C102">
            <v>0</v>
          </cell>
          <cell r="D102">
            <v>4.55</v>
          </cell>
          <cell r="E102">
            <v>0</v>
          </cell>
          <cell r="F102">
            <v>13</v>
          </cell>
        </row>
        <row r="103">
          <cell r="A103" t="str">
            <v>6683 СЕРВЕЛАТ ЗЕРНИСТЫЙ ПМ в/к в/у 0,35кг  ОСТАНКИНО</v>
          </cell>
          <cell r="B103">
            <v>0</v>
          </cell>
          <cell r="C103">
            <v>0</v>
          </cell>
          <cell r="D103">
            <v>9.1</v>
          </cell>
          <cell r="E103">
            <v>0</v>
          </cell>
          <cell r="F103">
            <v>26</v>
          </cell>
        </row>
        <row r="104">
          <cell r="A104" t="str">
            <v>6684 СЕРВЕЛАТ КАРЕЛЬСКИЙ ПМ в/к в/у 0.28кг  ОСТАНКИНО</v>
          </cell>
          <cell r="B104">
            <v>0</v>
          </cell>
          <cell r="C104">
            <v>0</v>
          </cell>
          <cell r="D104">
            <v>6.16</v>
          </cell>
          <cell r="E104">
            <v>0</v>
          </cell>
          <cell r="F104">
            <v>22</v>
          </cell>
        </row>
        <row r="105">
          <cell r="A105" t="str">
            <v>6689 СЕРВЕЛАТ ОХОТНИЧИЙ ПМ в/к в/у 0,35кг 8шт  ОСТАНКИНО</v>
          </cell>
          <cell r="B105">
            <v>0</v>
          </cell>
          <cell r="C105">
            <v>0</v>
          </cell>
          <cell r="D105">
            <v>9.4499999999999993</v>
          </cell>
          <cell r="E105">
            <v>0</v>
          </cell>
          <cell r="F105">
            <v>27</v>
          </cell>
        </row>
        <row r="106">
          <cell r="A106" t="str">
            <v>6697 СЕРВЕЛАТ ФИНСКИЙ ПМ в/к в/у 0,35кг 8шт.  ОСТАНКИНО</v>
          </cell>
          <cell r="B106">
            <v>0</v>
          </cell>
          <cell r="C106">
            <v>0</v>
          </cell>
          <cell r="D106">
            <v>13.65</v>
          </cell>
          <cell r="E106">
            <v>0</v>
          </cell>
          <cell r="F106">
            <v>39</v>
          </cell>
        </row>
        <row r="107">
          <cell r="A107" t="str">
            <v>6713 СОЧНЫЙ ГРИЛЬ ПМ сос п/о мгс 0,41 кг 8 шт ОСТАНКИНО</v>
          </cell>
          <cell r="B107">
            <v>0</v>
          </cell>
          <cell r="C107">
            <v>0</v>
          </cell>
          <cell r="D107">
            <v>4.92</v>
          </cell>
          <cell r="E107">
            <v>0</v>
          </cell>
          <cell r="F107">
            <v>12</v>
          </cell>
        </row>
        <row r="108">
          <cell r="A108" t="str">
            <v>6722 СОЧНЫЕ ПМ сос п/о мгс 0,41кг 10шт.  ОСТАНКИНО</v>
          </cell>
          <cell r="B108">
            <v>0</v>
          </cell>
          <cell r="C108">
            <v>0</v>
          </cell>
          <cell r="D108">
            <v>14.35</v>
          </cell>
          <cell r="E108">
            <v>0</v>
          </cell>
          <cell r="F108">
            <v>35</v>
          </cell>
        </row>
        <row r="109">
          <cell r="A109" t="str">
            <v>6726 СЛИВОЧНЫЕ ПМ сос п/о мгс 0.41кг 10шт.  ОСТАНКИНО</v>
          </cell>
          <cell r="B109">
            <v>0</v>
          </cell>
          <cell r="C109">
            <v>0</v>
          </cell>
          <cell r="D109">
            <v>0.82</v>
          </cell>
          <cell r="E109">
            <v>0</v>
          </cell>
          <cell r="F109">
            <v>2</v>
          </cell>
        </row>
        <row r="110">
          <cell r="A110" t="str">
            <v>6754 БАЛЫК И ШЕЙКА с/в с/н мгс 1/90 8 шт ОСТАНКИНО</v>
          </cell>
          <cell r="B110">
            <v>0</v>
          </cell>
          <cell r="C110">
            <v>0</v>
          </cell>
          <cell r="D110">
            <v>1.17</v>
          </cell>
          <cell r="E110">
            <v>0</v>
          </cell>
          <cell r="F110">
            <v>13</v>
          </cell>
        </row>
        <row r="111">
          <cell r="A111" t="str">
            <v>6765 РУБЛЕНЫЕ сос ц/о мгс 0.36кг 6шт.  ОСТАНКИНО</v>
          </cell>
          <cell r="B111">
            <v>0</v>
          </cell>
          <cell r="C111">
            <v>0</v>
          </cell>
          <cell r="D111">
            <v>8.2799999999999994</v>
          </cell>
          <cell r="E111">
            <v>0</v>
          </cell>
          <cell r="F111">
            <v>23</v>
          </cell>
        </row>
        <row r="112">
          <cell r="A112" t="str">
            <v>6777 МЯСНЫЕ С ГОВЯДИНОЙ ПМ сос п/о мгс 0.4кг  ОСТАНКИНО</v>
          </cell>
          <cell r="B112">
            <v>0</v>
          </cell>
          <cell r="C112">
            <v>0</v>
          </cell>
          <cell r="D112">
            <v>3.2</v>
          </cell>
          <cell r="E112">
            <v>0</v>
          </cell>
          <cell r="F112">
            <v>8</v>
          </cell>
        </row>
        <row r="113">
          <cell r="A113" t="str">
            <v>6785 ВЕНСКАЯ САЛЯМИ п/к в/у 0.33кг 8шт.  ОСТАНКИНО</v>
          </cell>
          <cell r="B113">
            <v>0</v>
          </cell>
          <cell r="C113">
            <v>0</v>
          </cell>
          <cell r="D113">
            <v>0.99</v>
          </cell>
          <cell r="E113">
            <v>0</v>
          </cell>
          <cell r="F113">
            <v>3</v>
          </cell>
        </row>
        <row r="114">
          <cell r="A114" t="str">
            <v>6787 СЕРВЕЛАТ КРЕМЛЕВСКИЙ в/к в/у 0,33кг 8шт.  ОСТАНКИНО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6793 БАЛЫКОВАЯ в/к в/у 0,33кг 8шт.  ОСТАНКИНО</v>
          </cell>
          <cell r="B115">
            <v>0</v>
          </cell>
          <cell r="C115">
            <v>0</v>
          </cell>
          <cell r="D115">
            <v>2.31</v>
          </cell>
          <cell r="E115">
            <v>0</v>
          </cell>
          <cell r="F115">
            <v>7</v>
          </cell>
        </row>
        <row r="116">
          <cell r="A116" t="str">
            <v>6801 ОСТАНКИНСКАЯ вар п/о 0.4кг 8шт.  ОСТАНКИНО</v>
          </cell>
          <cell r="B116">
            <v>0</v>
          </cell>
          <cell r="C116">
            <v>0</v>
          </cell>
          <cell r="D116">
            <v>1.6</v>
          </cell>
          <cell r="E116">
            <v>0</v>
          </cell>
          <cell r="F116">
            <v>4</v>
          </cell>
        </row>
        <row r="117">
          <cell r="A117" t="str">
            <v>6807 СЕРВЕЛАТ ЕВРОПЕЙСКИЙ в/к в/у 0,33кг 8шт.  ОСТАНКИНО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6852 МОЛОЧНЫЕ ПРЕМИУМ ПМ сос п/о в/ у 1/350  ОСТАНКИНО</v>
          </cell>
          <cell r="B118">
            <v>0</v>
          </cell>
          <cell r="C118">
            <v>0</v>
          </cell>
          <cell r="D118">
            <v>6.3</v>
          </cell>
          <cell r="E118">
            <v>0</v>
          </cell>
          <cell r="F118">
            <v>18</v>
          </cell>
        </row>
        <row r="119">
          <cell r="A119" t="str">
            <v>6909 ДЛЯ ДЕТЕЙ сос п/о мгс 0.33кг 8шт.  ОСТАНКИНО</v>
          </cell>
          <cell r="B119">
            <v>0</v>
          </cell>
          <cell r="C119">
            <v>0</v>
          </cell>
          <cell r="D119">
            <v>-0.33</v>
          </cell>
          <cell r="E119">
            <v>0</v>
          </cell>
          <cell r="F119">
            <v>-1</v>
          </cell>
        </row>
        <row r="120">
          <cell r="A120" t="str">
            <v>6919 БЕКОН с/к с/н в/у 1/180 10шт.  ОСТАНКИНО</v>
          </cell>
          <cell r="B120">
            <v>0</v>
          </cell>
          <cell r="C120">
            <v>0</v>
          </cell>
          <cell r="D120">
            <v>1.44</v>
          </cell>
          <cell r="E120">
            <v>0</v>
          </cell>
          <cell r="F120">
            <v>8</v>
          </cell>
        </row>
        <row r="121">
          <cell r="A121" t="str">
            <v>6937 САЛЯМИ Папа может с/к в/у 1/250 8шт ОСТАНКИНО</v>
          </cell>
          <cell r="B121">
            <v>0</v>
          </cell>
          <cell r="C121">
            <v>0</v>
          </cell>
          <cell r="D121">
            <v>2.75</v>
          </cell>
          <cell r="E121">
            <v>0</v>
          </cell>
          <cell r="F121">
            <v>11</v>
          </cell>
        </row>
        <row r="122">
          <cell r="A122" t="str">
            <v>6955 СОЧНЫЕ Папа может сос п/о мгс1.5*4_А Останкино</v>
          </cell>
          <cell r="B122">
            <v>0</v>
          </cell>
          <cell r="C122">
            <v>0</v>
          </cell>
          <cell r="D122">
            <v>9.3230000000000004</v>
          </cell>
          <cell r="E122">
            <v>0</v>
          </cell>
          <cell r="F122">
            <v>9.3230000000000004</v>
          </cell>
        </row>
        <row r="123">
          <cell r="A123" t="str">
            <v>6967 БУРГУНДИЯ Папа может с/к в/у 1/250 8 шт ОСТАНКИНО</v>
          </cell>
          <cell r="B123">
            <v>0</v>
          </cell>
          <cell r="C123">
            <v>0</v>
          </cell>
          <cell r="D123">
            <v>3.25</v>
          </cell>
          <cell r="E123">
            <v>0</v>
          </cell>
          <cell r="F123">
            <v>13</v>
          </cell>
        </row>
        <row r="124">
          <cell r="A124" t="str">
            <v>7066 СОЧНЫЕ ПМ сос п/о мгс 0.41кг 10шт_50с  ОСТАНКИНО</v>
          </cell>
          <cell r="B124">
            <v>0</v>
          </cell>
          <cell r="C124">
            <v>0</v>
          </cell>
          <cell r="D124">
            <v>2.46</v>
          </cell>
          <cell r="E124">
            <v>0</v>
          </cell>
          <cell r="F124">
            <v>6</v>
          </cell>
        </row>
        <row r="125">
          <cell r="A125" t="str">
            <v>7070 СОЧНЫЕ ПМ сос п/о мгс 1.5*4_А_50с  ОСТАНКИНО</v>
          </cell>
          <cell r="B125">
            <v>0</v>
          </cell>
          <cell r="C125">
            <v>0</v>
          </cell>
          <cell r="D125">
            <v>3.1150000000000002</v>
          </cell>
          <cell r="E125">
            <v>0</v>
          </cell>
          <cell r="F125">
            <v>3.1150000000000002</v>
          </cell>
        </row>
        <row r="126">
          <cell r="A126" t="str">
            <v>7073 МОЛОЧ.ПРЕМИУМ ПМ сос п/о в/у 1/350_50с  ОСТАНКИНО</v>
          </cell>
          <cell r="B126">
            <v>0</v>
          </cell>
          <cell r="C126">
            <v>0</v>
          </cell>
          <cell r="D126">
            <v>9.4499999999999993</v>
          </cell>
          <cell r="E126">
            <v>0</v>
          </cell>
          <cell r="F126">
            <v>27</v>
          </cell>
        </row>
        <row r="127">
          <cell r="A127" t="str">
            <v>7077 МЯСНЫЕ С ГОВЯД.ПМ сос п/о мгс 0.4кг_50с  ОСТАНКИНО</v>
          </cell>
          <cell r="B127">
            <v>0</v>
          </cell>
          <cell r="C127">
            <v>0</v>
          </cell>
          <cell r="D127">
            <v>6.8</v>
          </cell>
          <cell r="E127">
            <v>0</v>
          </cell>
          <cell r="F127">
            <v>17</v>
          </cell>
        </row>
        <row r="128">
          <cell r="A128" t="str">
            <v>7080 СЛИВОЧНЫЕ ПМ сос п/о мгс 0.41кг 10шт. 50с  ОСТАНКИНО</v>
          </cell>
          <cell r="B128">
            <v>0</v>
          </cell>
          <cell r="C128">
            <v>0</v>
          </cell>
          <cell r="D128">
            <v>9.43</v>
          </cell>
          <cell r="E128">
            <v>0</v>
          </cell>
          <cell r="F128">
            <v>23</v>
          </cell>
        </row>
        <row r="129">
          <cell r="A129" t="str">
            <v>7103 БЕКОН Останкино с/к с/н в/у 1/180_50с  ОСТАНКИНО</v>
          </cell>
          <cell r="B129">
            <v>0</v>
          </cell>
          <cell r="C129">
            <v>0</v>
          </cell>
          <cell r="D129">
            <v>2.88</v>
          </cell>
          <cell r="E129">
            <v>0</v>
          </cell>
          <cell r="F129">
            <v>16</v>
          </cell>
        </row>
        <row r="130">
          <cell r="A130" t="str">
            <v>БОНУС_079  Колбаса Сервелат Кремлевский,  0.35 кг, ПОКОМ</v>
          </cell>
          <cell r="B130">
            <v>0</v>
          </cell>
          <cell r="C130">
            <v>0</v>
          </cell>
          <cell r="D130">
            <v>43.4</v>
          </cell>
          <cell r="E130">
            <v>0</v>
          </cell>
          <cell r="F130">
            <v>124</v>
          </cell>
        </row>
        <row r="131">
          <cell r="A131" t="str">
            <v>БОНУС_279  Колбаса Докторский гарант, Вязанка вектор, 0,4 кг.  ПОКОМ</v>
          </cell>
          <cell r="B131">
            <v>0</v>
          </cell>
          <cell r="C131">
            <v>0</v>
          </cell>
          <cell r="D131">
            <v>15.2</v>
          </cell>
          <cell r="E131">
            <v>0</v>
          </cell>
          <cell r="F131">
            <v>38</v>
          </cell>
        </row>
        <row r="132">
          <cell r="A132" t="str">
            <v>БОНУС_312  Ветчина Филейская ВЕС ТМ  Вязанка ТС Столичная  ПОКОМ</v>
          </cell>
          <cell r="B132">
            <v>0</v>
          </cell>
          <cell r="C132">
            <v>0</v>
          </cell>
          <cell r="D132">
            <v>21.79</v>
          </cell>
          <cell r="E132">
            <v>0</v>
          </cell>
          <cell r="F132">
            <v>21.79</v>
          </cell>
        </row>
        <row r="133">
          <cell r="A133" t="str">
            <v>БОНУС_Готовые чебупели с ветчиной и сыром Горячая штучка 0,3кг зам  ПОКОМ</v>
          </cell>
          <cell r="B133">
            <v>0</v>
          </cell>
          <cell r="C133">
            <v>0</v>
          </cell>
          <cell r="D133">
            <v>36.299999999999997</v>
          </cell>
          <cell r="E133">
            <v>0</v>
          </cell>
          <cell r="F133">
            <v>121</v>
          </cell>
        </row>
        <row r="134">
          <cell r="A134" t="str">
            <v>БОНУС_Пельмени Отборные с говядиной и свининой 0,43 кг ТМ Стародворье ТС Медвежье ушко</v>
          </cell>
          <cell r="B134">
            <v>0</v>
          </cell>
          <cell r="C134">
            <v>0</v>
          </cell>
          <cell r="D134">
            <v>3.44</v>
          </cell>
          <cell r="E134">
            <v>0</v>
          </cell>
          <cell r="F134">
            <v>8</v>
          </cell>
        </row>
        <row r="135">
          <cell r="A135" t="str">
            <v>Готовые бельмеши сочные с мясом ТМ Горячая штучка 0,3кг зам  ПОКОМ</v>
          </cell>
          <cell r="B135">
            <v>0</v>
          </cell>
          <cell r="C135">
            <v>0</v>
          </cell>
          <cell r="D135">
            <v>9.9</v>
          </cell>
          <cell r="E135">
            <v>0</v>
          </cell>
          <cell r="F135">
            <v>33</v>
          </cell>
        </row>
        <row r="136">
          <cell r="A136" t="str">
            <v>Готовые чебупели острые с мясом Горячая штучка 0,3 кг зам  ПОКОМ</v>
          </cell>
          <cell r="B136">
            <v>0</v>
          </cell>
          <cell r="C136">
            <v>0</v>
          </cell>
          <cell r="D136">
            <v>27</v>
          </cell>
          <cell r="E136">
            <v>0</v>
          </cell>
          <cell r="F136">
            <v>90</v>
          </cell>
        </row>
        <row r="137">
          <cell r="A137" t="str">
            <v>Готовые чебупели с ветчиной и сыром Горячая штучка 0,3кг зам  ПОКОМ</v>
          </cell>
          <cell r="B137">
            <v>0</v>
          </cell>
          <cell r="C137">
            <v>0</v>
          </cell>
          <cell r="D137">
            <v>13.5</v>
          </cell>
          <cell r="E137">
            <v>0</v>
          </cell>
          <cell r="F137">
            <v>45</v>
          </cell>
        </row>
        <row r="138">
          <cell r="A138" t="str">
            <v>Готовые чебупели с мясом ТМ Горячая штучка Без свинины 0,3 кг ПОКОМ</v>
          </cell>
          <cell r="B138">
            <v>0</v>
          </cell>
          <cell r="C138">
            <v>0</v>
          </cell>
          <cell r="D138">
            <v>12.9</v>
          </cell>
          <cell r="E138">
            <v>0</v>
          </cell>
          <cell r="F138">
            <v>43</v>
          </cell>
        </row>
        <row r="139">
          <cell r="A139" t="str">
            <v>Готовые чебупели сочные с мясом ТМ Горячая штучка  0,3кг зам  ПОКОМ</v>
          </cell>
          <cell r="B139">
            <v>0</v>
          </cell>
          <cell r="C139">
            <v>0</v>
          </cell>
          <cell r="D139">
            <v>41.4</v>
          </cell>
          <cell r="E139">
            <v>0</v>
          </cell>
          <cell r="F139">
            <v>138</v>
          </cell>
        </row>
        <row r="140">
          <cell r="A140" t="str">
            <v>Готовые чебуреки с мясом ТМ Горячая штучка 0,09 кг флоу-пак ПОКОМ</v>
          </cell>
          <cell r="B140">
            <v>0</v>
          </cell>
          <cell r="C140">
            <v>0</v>
          </cell>
          <cell r="D140">
            <v>7.56</v>
          </cell>
          <cell r="E140">
            <v>0</v>
          </cell>
          <cell r="F140">
            <v>84</v>
          </cell>
        </row>
        <row r="141">
          <cell r="A141" t="str">
            <v>Готовые чебуреки со свининой и говядиной Гор.шт.0,36 кг зам.  ПОКОМ</v>
          </cell>
          <cell r="B141">
            <v>0</v>
          </cell>
          <cell r="C141">
            <v>0</v>
          </cell>
          <cell r="D141">
            <v>12.24</v>
          </cell>
          <cell r="E141">
            <v>0</v>
          </cell>
          <cell r="F141">
            <v>34</v>
          </cell>
        </row>
        <row r="142">
          <cell r="A142" t="str">
            <v>ЖАР-мени ВЕС ТМ Зареченские  ПОКОМ</v>
          </cell>
          <cell r="B142">
            <v>0</v>
          </cell>
          <cell r="C142">
            <v>0</v>
          </cell>
          <cell r="D142">
            <v>5.5</v>
          </cell>
          <cell r="E142">
            <v>0</v>
          </cell>
          <cell r="F142">
            <v>5.5</v>
          </cell>
        </row>
        <row r="143">
          <cell r="A143" t="str">
            <v>Круггетсы с сырным соусом ТМ Горячая штучка 0,25 кг зам  ПОКОМ</v>
          </cell>
          <cell r="B143">
            <v>0</v>
          </cell>
          <cell r="C143">
            <v>0</v>
          </cell>
          <cell r="D143">
            <v>11</v>
          </cell>
          <cell r="E143">
            <v>0</v>
          </cell>
          <cell r="F143">
            <v>44</v>
          </cell>
        </row>
        <row r="144">
          <cell r="A144" t="str">
            <v>Круггетсы сочные ТМ Горячая штучка ТС Круггетсы 0,25 кг зам  ПОКОМ</v>
          </cell>
          <cell r="B144">
            <v>0</v>
          </cell>
          <cell r="C144">
            <v>0</v>
          </cell>
          <cell r="D144">
            <v>17.25</v>
          </cell>
          <cell r="E144">
            <v>0</v>
          </cell>
          <cell r="F144">
            <v>69</v>
          </cell>
        </row>
        <row r="145">
          <cell r="A145" t="str">
            <v>Мини-сосиски в тесте "Фрайпики" 3,7кг ВЕС,  ПОКОМ</v>
          </cell>
          <cell r="B145">
            <v>0</v>
          </cell>
          <cell r="C145">
            <v>0</v>
          </cell>
          <cell r="D145">
            <v>11.1</v>
          </cell>
          <cell r="E145">
            <v>0</v>
          </cell>
          <cell r="F145">
            <v>11.1</v>
          </cell>
        </row>
        <row r="146">
          <cell r="A146" t="str">
            <v>Наггетсы из печи 0,25кг ТМ Вязанка ТС Няняггетсы Сливушки замор.  ПОКОМ</v>
          </cell>
          <cell r="B146">
            <v>0</v>
          </cell>
          <cell r="C146">
            <v>0</v>
          </cell>
          <cell r="D146">
            <v>19.25</v>
          </cell>
          <cell r="E146">
            <v>0</v>
          </cell>
          <cell r="F146">
            <v>77</v>
          </cell>
        </row>
        <row r="147">
          <cell r="A147" t="str">
            <v>Наггетсы Нагетосы Сочная курочка в хрустящей панировке ТМ Горячая штучка 0,25 кг зам  ПОКОМ</v>
          </cell>
          <cell r="B147">
            <v>0</v>
          </cell>
          <cell r="C147">
            <v>0</v>
          </cell>
          <cell r="D147">
            <v>8.75</v>
          </cell>
          <cell r="E147">
            <v>0</v>
          </cell>
          <cell r="F147">
            <v>35</v>
          </cell>
        </row>
        <row r="148">
          <cell r="A148" t="str">
            <v>Наггетсы Нагетосы Сочная курочка ТМ Горячая штучка 0,25 кг зам  ПОКОМ</v>
          </cell>
          <cell r="B148">
            <v>0</v>
          </cell>
          <cell r="C148">
            <v>0</v>
          </cell>
          <cell r="D148">
            <v>21</v>
          </cell>
          <cell r="E148">
            <v>0</v>
          </cell>
          <cell r="F148">
            <v>84</v>
          </cell>
        </row>
        <row r="149">
          <cell r="A149" t="str">
            <v>Наггетсы с индейкой 0,25кг ТМ Вязанка ТС Няняггетсы Сливушки НД2 замор.  ПОКОМ</v>
          </cell>
          <cell r="B149">
            <v>0</v>
          </cell>
          <cell r="C149">
            <v>0</v>
          </cell>
          <cell r="D149">
            <v>15</v>
          </cell>
          <cell r="E149">
            <v>0</v>
          </cell>
          <cell r="F149">
            <v>60</v>
          </cell>
        </row>
        <row r="150">
          <cell r="A150" t="str">
            <v>Наггетсы с куриным филе и сыром ТМ Вязанка 0,25 кг ПОКОМ</v>
          </cell>
          <cell r="B150">
            <v>0</v>
          </cell>
          <cell r="C150">
            <v>0</v>
          </cell>
          <cell r="D150">
            <v>3.75</v>
          </cell>
          <cell r="E150">
            <v>0</v>
          </cell>
          <cell r="F150">
            <v>15</v>
          </cell>
        </row>
        <row r="151">
          <cell r="A151" t="str">
            <v>Наггетсы хрустящие п/ф ВЕС ПОКОМ</v>
          </cell>
          <cell r="B151">
            <v>0</v>
          </cell>
          <cell r="C151">
            <v>0</v>
          </cell>
          <cell r="D151">
            <v>12</v>
          </cell>
          <cell r="E151">
            <v>0</v>
          </cell>
          <cell r="F151">
            <v>12</v>
          </cell>
        </row>
        <row r="152">
          <cell r="A152" t="str">
            <v>Пекерсы с индейкой в сливочном соусе ТМ Горячая штучка 0,25 кг зам  ПОКОМ</v>
          </cell>
          <cell r="B152">
            <v>0</v>
          </cell>
          <cell r="C152">
            <v>0</v>
          </cell>
          <cell r="D152">
            <v>20.5</v>
          </cell>
          <cell r="E152">
            <v>0</v>
          </cell>
          <cell r="F152">
            <v>82</v>
          </cell>
        </row>
        <row r="153">
          <cell r="A153" t="str">
            <v>Пельмени Бигбули с мясом ТМ Горячая штучка. флоу-пак сфера 0,4 кг. ПОКОМ</v>
          </cell>
          <cell r="B153">
            <v>0</v>
          </cell>
          <cell r="C153">
            <v>0</v>
          </cell>
          <cell r="D153">
            <v>2.4</v>
          </cell>
          <cell r="E153">
            <v>0</v>
          </cell>
          <cell r="F153">
            <v>6</v>
          </cell>
        </row>
        <row r="154">
          <cell r="A154" t="str">
            <v>Пельмени Бигбули с мясом ТМ Горячая штучка. флоу-пак сфера 0,7 кг ПОКОМ</v>
          </cell>
          <cell r="B154">
            <v>0</v>
          </cell>
          <cell r="C154">
            <v>0</v>
          </cell>
          <cell r="D154">
            <v>5.6</v>
          </cell>
          <cell r="E154">
            <v>0</v>
          </cell>
          <cell r="F154">
            <v>8</v>
          </cell>
        </row>
        <row r="155">
          <cell r="A155" t="str">
            <v>Пельмени Бульмени с говядиной и свининой 2,7кг Наваристые Горячая штучка ВЕС  ПОКОМ</v>
          </cell>
          <cell r="B155">
            <v>0</v>
          </cell>
          <cell r="C155">
            <v>0</v>
          </cell>
          <cell r="D155">
            <v>2.7</v>
          </cell>
          <cell r="E155">
            <v>0</v>
          </cell>
          <cell r="F155">
            <v>2.7</v>
          </cell>
        </row>
        <row r="156">
          <cell r="A156" t="str">
            <v>Пельмени Бульмени с говядиной и свининой ТМ Горячая штучка. флоу-пак сфера 0,4 кг ПОКОМ</v>
          </cell>
          <cell r="B156">
            <v>0</v>
          </cell>
          <cell r="C156">
            <v>0</v>
          </cell>
          <cell r="D156">
            <v>10</v>
          </cell>
          <cell r="E156">
            <v>0</v>
          </cell>
          <cell r="F156">
            <v>25</v>
          </cell>
        </row>
        <row r="157">
          <cell r="A157" t="str">
            <v>Пельмени Бульмени с говядиной и свининой ТМ Горячая штучка. флоу-пак сфера 0,7 кг ПОКОМ</v>
          </cell>
          <cell r="B157">
            <v>0</v>
          </cell>
          <cell r="C157">
            <v>0</v>
          </cell>
          <cell r="D157">
            <v>25.9</v>
          </cell>
          <cell r="E157">
            <v>0</v>
          </cell>
          <cell r="F157">
            <v>37</v>
          </cell>
        </row>
        <row r="158">
          <cell r="A158" t="str">
            <v>Пельмени Бульмени со сливочным маслом ТМ Горячая штучка. флоу-пак сфера 0,4 кг. ПОКОМ</v>
          </cell>
          <cell r="B158">
            <v>0</v>
          </cell>
          <cell r="C158">
            <v>0</v>
          </cell>
          <cell r="D158">
            <v>16.399999999999999</v>
          </cell>
          <cell r="E158">
            <v>0</v>
          </cell>
          <cell r="F158">
            <v>41</v>
          </cell>
        </row>
        <row r="159">
          <cell r="A159" t="str">
            <v>Пельмени Бульмени со сливочным маслом ТМ Горячая штучка.флоу-пак сфера 0,7 кг. ПОКОМ</v>
          </cell>
          <cell r="B159">
            <v>0</v>
          </cell>
          <cell r="C159">
            <v>0</v>
          </cell>
          <cell r="D159">
            <v>51.1</v>
          </cell>
          <cell r="E159">
            <v>0</v>
          </cell>
          <cell r="F159">
            <v>73</v>
          </cell>
        </row>
        <row r="160">
          <cell r="A160" t="str">
            <v>Пельмени Медвежьи ушки с фермерскими сливками 0,4 кг. ТМ Стародворье ПОКОМ</v>
          </cell>
          <cell r="B160">
            <v>0</v>
          </cell>
          <cell r="C160">
            <v>0</v>
          </cell>
          <cell r="D160">
            <v>8.4</v>
          </cell>
          <cell r="E160">
            <v>0</v>
          </cell>
          <cell r="F160">
            <v>21</v>
          </cell>
        </row>
        <row r="161">
          <cell r="A161" t="str">
            <v>Пельмени Медвежьи ушки с фермерскими сливками 0,7кг  ПОКОМ</v>
          </cell>
          <cell r="B161">
            <v>0</v>
          </cell>
          <cell r="C161">
            <v>0</v>
          </cell>
          <cell r="D161">
            <v>10.5</v>
          </cell>
          <cell r="E161">
            <v>0</v>
          </cell>
          <cell r="F161">
            <v>15</v>
          </cell>
        </row>
        <row r="162">
          <cell r="A162" t="str">
            <v>Пельмени Мясорубские ТМ Стародворье фоупак равиоли 0,7 кг  ПОКОМ</v>
          </cell>
          <cell r="B162">
            <v>0</v>
          </cell>
          <cell r="C162">
            <v>0</v>
          </cell>
          <cell r="D162">
            <v>28</v>
          </cell>
          <cell r="E162">
            <v>0</v>
          </cell>
          <cell r="F162">
            <v>40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B163">
            <v>0</v>
          </cell>
          <cell r="C163">
            <v>0</v>
          </cell>
          <cell r="D163">
            <v>2.7</v>
          </cell>
          <cell r="E163">
            <v>0</v>
          </cell>
          <cell r="F163">
            <v>3</v>
          </cell>
        </row>
        <row r="164">
          <cell r="A164" t="str">
            <v>Пельмени Отборные с говядиной 0,9 кг НОВА ТМ Стародворье ТС Медвежье ушко  ПОКОМ</v>
          </cell>
          <cell r="B164">
            <v>0</v>
          </cell>
          <cell r="C164">
            <v>0</v>
          </cell>
          <cell r="D164">
            <v>4.5</v>
          </cell>
          <cell r="E164">
            <v>0</v>
          </cell>
          <cell r="F164">
            <v>5</v>
          </cell>
        </row>
        <row r="165">
          <cell r="A165" t="str">
            <v>Пельмени Отборные с говядиной и свининой 0,43 кг ТМ Стародворье ТС Медвежье ушко</v>
          </cell>
          <cell r="B165">
            <v>0</v>
          </cell>
          <cell r="C165">
            <v>0</v>
          </cell>
          <cell r="D165">
            <v>1.29</v>
          </cell>
          <cell r="E165">
            <v>0</v>
          </cell>
          <cell r="F165">
            <v>3</v>
          </cell>
        </row>
        <row r="166">
          <cell r="A166" t="str">
            <v>Пельмени С говядиной и свининой, ВЕС, сфера пуговки Мясная Галерея  ПОКОМ</v>
          </cell>
          <cell r="B166">
            <v>0</v>
          </cell>
          <cell r="C166">
            <v>0</v>
          </cell>
          <cell r="D166">
            <v>5</v>
          </cell>
          <cell r="E166">
            <v>0</v>
          </cell>
          <cell r="F166">
            <v>5</v>
          </cell>
        </row>
        <row r="167">
          <cell r="A167" t="str">
            <v>Пельмени Со свининой и говядиной ТМ Особый рецепт Любимая ложка 1,0 кг  ПОКОМ</v>
          </cell>
          <cell r="B167">
            <v>0</v>
          </cell>
          <cell r="C167">
            <v>0</v>
          </cell>
          <cell r="D167">
            <v>25</v>
          </cell>
          <cell r="E167">
            <v>0</v>
          </cell>
          <cell r="F167">
            <v>25</v>
          </cell>
        </row>
        <row r="168">
          <cell r="A168" t="str">
            <v>Пирожки с мясом 3,7кг ВЕС ТМ Зареченские  ПОКОМ</v>
          </cell>
          <cell r="B168">
            <v>0</v>
          </cell>
          <cell r="C168">
            <v>0</v>
          </cell>
          <cell r="D168">
            <v>11.1</v>
          </cell>
          <cell r="E168">
            <v>0</v>
          </cell>
          <cell r="F168">
            <v>11.1</v>
          </cell>
        </row>
        <row r="169">
          <cell r="A169" t="str">
            <v>Сыр Боккончини копченый 40% 100/8шт</v>
          </cell>
          <cell r="B169">
            <v>0</v>
          </cell>
          <cell r="C169">
            <v>0</v>
          </cell>
          <cell r="D169">
            <v>2.2999999999999998</v>
          </cell>
          <cell r="E169">
            <v>0</v>
          </cell>
          <cell r="F169">
            <v>23</v>
          </cell>
        </row>
        <row r="170">
          <cell r="A170" t="str">
            <v>Сыр ПАПА МОЖЕТ "Гауда Голд" 45% 180 г  ОСТАНКИНО</v>
          </cell>
          <cell r="B170">
            <v>0</v>
          </cell>
          <cell r="C170">
            <v>0</v>
          </cell>
          <cell r="D170">
            <v>2.34</v>
          </cell>
          <cell r="E170">
            <v>0</v>
          </cell>
          <cell r="F170">
            <v>13</v>
          </cell>
        </row>
        <row r="171">
          <cell r="A171" t="str">
            <v>Сыр ПАПА МОЖЕТ "Голландский традиционный" 45% 180 г  ОСТАНКИНО</v>
          </cell>
          <cell r="B171">
            <v>0</v>
          </cell>
          <cell r="C171">
            <v>0</v>
          </cell>
          <cell r="D171">
            <v>3.06</v>
          </cell>
          <cell r="E171">
            <v>0</v>
          </cell>
          <cell r="F171">
            <v>17</v>
          </cell>
        </row>
        <row r="172">
          <cell r="A172" t="str">
            <v>Сыр ПАПА МОЖЕТ "Российский традиционный" 45% 180 г  ОСТАНКИНО</v>
          </cell>
          <cell r="B172">
            <v>0</v>
          </cell>
          <cell r="C172">
            <v>0</v>
          </cell>
          <cell r="D172">
            <v>3.42</v>
          </cell>
          <cell r="E172">
            <v>0</v>
          </cell>
          <cell r="F172">
            <v>19</v>
          </cell>
        </row>
        <row r="173">
          <cell r="A173" t="str">
            <v>Сыр ПАПА МОЖЕТ "Тильзитер" 45% 180 г  ОСТАНКИНО</v>
          </cell>
          <cell r="B173">
            <v>0</v>
          </cell>
          <cell r="C173">
            <v>0</v>
          </cell>
          <cell r="D173">
            <v>3.24</v>
          </cell>
          <cell r="E173">
            <v>0</v>
          </cell>
          <cell r="F173">
            <v>18</v>
          </cell>
        </row>
        <row r="174">
          <cell r="A174" t="str">
            <v>Сыр рассольный жирный Чечил 45% 100/6шт</v>
          </cell>
          <cell r="B174">
            <v>0</v>
          </cell>
          <cell r="C174">
            <v>0</v>
          </cell>
          <cell r="D174">
            <v>2.7</v>
          </cell>
          <cell r="E174">
            <v>0</v>
          </cell>
          <cell r="F174">
            <v>27</v>
          </cell>
        </row>
        <row r="175">
          <cell r="A175" t="str">
            <v>Сыр рассольный жирный Чечил копченый 43% 100/6шт</v>
          </cell>
          <cell r="B175">
            <v>0</v>
          </cell>
          <cell r="C175">
            <v>0</v>
          </cell>
          <cell r="D175">
            <v>1.5</v>
          </cell>
          <cell r="E175">
            <v>0</v>
          </cell>
          <cell r="F175">
            <v>15</v>
          </cell>
        </row>
        <row r="176">
          <cell r="A176" t="str">
            <v>Сыр Скаморца свежий 100г/8шт</v>
          </cell>
          <cell r="B176">
            <v>0</v>
          </cell>
          <cell r="C176">
            <v>0</v>
          </cell>
          <cell r="D176">
            <v>-0.3</v>
          </cell>
          <cell r="E176">
            <v>0</v>
          </cell>
          <cell r="F176">
            <v>-3</v>
          </cell>
        </row>
        <row r="177">
          <cell r="A177" t="str">
            <v>Хотстеры ТМ Горячая штучка ТС Хотстеры 0,25 кг зам  ПОКОМ</v>
          </cell>
          <cell r="B177">
            <v>0</v>
          </cell>
          <cell r="C177">
            <v>0</v>
          </cell>
          <cell r="D177">
            <v>32</v>
          </cell>
          <cell r="E177">
            <v>0</v>
          </cell>
          <cell r="F177">
            <v>128</v>
          </cell>
        </row>
        <row r="178">
          <cell r="A178" t="str">
            <v>Хрустящие крылышки острые к пиву ТМ Горячая штучка 0,3кг зам  ПОКОМ</v>
          </cell>
          <cell r="B178">
            <v>0</v>
          </cell>
          <cell r="C178">
            <v>0</v>
          </cell>
          <cell r="D178">
            <v>18.899999999999999</v>
          </cell>
          <cell r="E178">
            <v>0</v>
          </cell>
          <cell r="F178">
            <v>63</v>
          </cell>
        </row>
        <row r="179">
          <cell r="A179" t="str">
            <v>Хрустящие крылышки ТМ Горячая штучка 0,3 кг зам  ПОКОМ</v>
          </cell>
          <cell r="B179">
            <v>0</v>
          </cell>
          <cell r="C179">
            <v>0</v>
          </cell>
          <cell r="D179">
            <v>17.7</v>
          </cell>
          <cell r="E179">
            <v>0</v>
          </cell>
          <cell r="F179">
            <v>59</v>
          </cell>
        </row>
        <row r="180">
          <cell r="A180" t="str">
            <v>Чебупай сочное яблоко ТМ Горячая штучка 0,2 кг зам.  ПОКОМ</v>
          </cell>
          <cell r="B180">
            <v>0</v>
          </cell>
          <cell r="C180">
            <v>0</v>
          </cell>
          <cell r="D180">
            <v>2.6</v>
          </cell>
          <cell r="E180">
            <v>0</v>
          </cell>
          <cell r="F180">
            <v>13</v>
          </cell>
        </row>
        <row r="181">
          <cell r="A181" t="str">
            <v>Чебупели Курочка гриль ТМ Горячая штучка, 0,3 кг зам  ПОКОМ</v>
          </cell>
          <cell r="B181">
            <v>0</v>
          </cell>
          <cell r="C181">
            <v>0</v>
          </cell>
          <cell r="D181">
            <v>255.9</v>
          </cell>
          <cell r="E181">
            <v>0</v>
          </cell>
          <cell r="F181">
            <v>853</v>
          </cell>
        </row>
        <row r="182">
          <cell r="A182" t="str">
            <v>Чебупицца курочка по-итальянски Горячая штучка 0,25 кг зам  ПОКОМ</v>
          </cell>
          <cell r="B182">
            <v>0</v>
          </cell>
          <cell r="C182">
            <v>0</v>
          </cell>
          <cell r="D182">
            <v>53.25</v>
          </cell>
          <cell r="E182">
            <v>0</v>
          </cell>
          <cell r="F182">
            <v>213</v>
          </cell>
        </row>
        <row r="183">
          <cell r="A183" t="str">
            <v>Чебупицца Пепперони ТМ Горячая штучка ТС Чебупицца 0.25кг зам  ПОКОМ</v>
          </cell>
          <cell r="B183">
            <v>0</v>
          </cell>
          <cell r="C183">
            <v>0</v>
          </cell>
          <cell r="D183">
            <v>89.75</v>
          </cell>
          <cell r="E183">
            <v>0</v>
          </cell>
          <cell r="F183">
            <v>359</v>
          </cell>
        </row>
        <row r="184">
          <cell r="A184" t="str">
            <v>Чебуреки Мясные вес 2,7  ПОКОМ</v>
          </cell>
          <cell r="B184">
            <v>0</v>
          </cell>
          <cell r="C184">
            <v>0</v>
          </cell>
          <cell r="D184">
            <v>8.1</v>
          </cell>
          <cell r="E184">
            <v>0</v>
          </cell>
          <cell r="F184">
            <v>8.1</v>
          </cell>
        </row>
        <row r="185">
          <cell r="A185" t="str">
            <v>Чебуречище ТМ Горячая штучка .0,14 кг зам. ПОКОМ</v>
          </cell>
          <cell r="B185">
            <v>0</v>
          </cell>
          <cell r="C185">
            <v>0</v>
          </cell>
          <cell r="D185">
            <v>29.4</v>
          </cell>
          <cell r="E185">
            <v>0</v>
          </cell>
          <cell r="F185">
            <v>210</v>
          </cell>
        </row>
        <row r="186">
          <cell r="A186" t="str">
            <v>Итого</v>
          </cell>
          <cell r="B186">
            <v>0</v>
          </cell>
          <cell r="C186">
            <v>0</v>
          </cell>
          <cell r="D186">
            <v>3599.5320000000002</v>
          </cell>
          <cell r="E186">
            <v>0</v>
          </cell>
          <cell r="F186">
            <v>8255.6020000000008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14.02.2025 - 20.02.2025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25.791</v>
          </cell>
          <cell r="F7">
            <v>25.791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17.471</v>
          </cell>
          <cell r="F8">
            <v>17.471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57.6</v>
          </cell>
          <cell r="F9">
            <v>144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39.6</v>
          </cell>
          <cell r="F10">
            <v>88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D11">
            <v>3.63</v>
          </cell>
          <cell r="F11">
            <v>11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38.25</v>
          </cell>
          <cell r="F12">
            <v>85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5</v>
          </cell>
          <cell r="F13">
            <v>10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1.2</v>
          </cell>
          <cell r="F14">
            <v>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0.17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2.7</v>
          </cell>
          <cell r="F16">
            <v>9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D17">
            <v>0.4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D18">
            <v>1.4</v>
          </cell>
          <cell r="F18">
            <v>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2.89</v>
          </cell>
          <cell r="F19">
            <v>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2.1</v>
          </cell>
          <cell r="F21">
            <v>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2.1</v>
          </cell>
          <cell r="F22">
            <v>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172.87</v>
          </cell>
          <cell r="F23">
            <v>172.87</v>
          </cell>
        </row>
        <row r="24">
          <cell r="A24" t="str">
            <v xml:space="preserve"> 244  Колбаса Сервелат Кремлевский, ВЕС. ПОКОМ</v>
          </cell>
          <cell r="D24">
            <v>133.261</v>
          </cell>
          <cell r="F24">
            <v>133.261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31.364000000000001</v>
          </cell>
          <cell r="F25">
            <v>31.364000000000001</v>
          </cell>
        </row>
        <row r="26">
          <cell r="A26" t="str">
            <v xml:space="preserve"> 253  Сосиски Ганноверские   ПОКОМ</v>
          </cell>
          <cell r="D26">
            <v>275.16399999999999</v>
          </cell>
          <cell r="F26">
            <v>275.16399999999999</v>
          </cell>
        </row>
        <row r="27">
          <cell r="A27" t="str">
            <v xml:space="preserve"> 255  Сосиски Молочные для завтрака ТМ Особый рецепт, п/а МГС, ВЕС, ТМ Стародворье  ПОКОМ</v>
          </cell>
          <cell r="D27">
            <v>2.9460000000000002</v>
          </cell>
          <cell r="F27">
            <v>2.9460000000000002</v>
          </cell>
        </row>
        <row r="28">
          <cell r="A28" t="str">
            <v xml:space="preserve"> 272  Колбаса Сервелат Филедворский, фиброуз, в/у 0,35 кг срез,  ПОКОМ</v>
          </cell>
          <cell r="D28">
            <v>1.4</v>
          </cell>
          <cell r="F28">
            <v>4</v>
          </cell>
        </row>
        <row r="29">
          <cell r="A29" t="str">
            <v xml:space="preserve"> 273  Сосиски Сочинки с сочной грудинкой, МГС 0.4кг,   ПОКОМ</v>
          </cell>
          <cell r="D29">
            <v>25.2</v>
          </cell>
          <cell r="F29">
            <v>63</v>
          </cell>
        </row>
        <row r="30">
          <cell r="A30" t="str">
            <v xml:space="preserve"> 276  Колбаса Сливушка ТМ Вязанка в оболочке полиамид 0,45 кг  ПОКОМ</v>
          </cell>
          <cell r="D30">
            <v>42.75</v>
          </cell>
          <cell r="F30">
            <v>95</v>
          </cell>
        </row>
        <row r="31">
          <cell r="A31" t="str">
            <v xml:space="preserve"> 278  Сосиски Сочинки с сочным окороком, МГС 0.4кг,   ПОКОМ</v>
          </cell>
          <cell r="D31">
            <v>21.6</v>
          </cell>
          <cell r="F31">
            <v>54</v>
          </cell>
        </row>
        <row r="32">
          <cell r="A32" t="str">
            <v xml:space="preserve"> 279  Колбаса Докторский гарант, Вязанка вектор, 0,4 кг.  ПОКОМ</v>
          </cell>
          <cell r="D32">
            <v>24.8</v>
          </cell>
          <cell r="F32">
            <v>62</v>
          </cell>
        </row>
        <row r="33">
          <cell r="A33" t="str">
            <v xml:space="preserve"> 281  Сосиски Молочные для завтрака ТМ Особый рецепт, 0,4кг  ПОКОМ</v>
          </cell>
          <cell r="D33">
            <v>-0.4</v>
          </cell>
          <cell r="F33">
            <v>-1</v>
          </cell>
        </row>
        <row r="34">
          <cell r="A34" t="str">
            <v xml:space="preserve"> 285  Паштет печеночный со слив.маслом ТМ Стародворье ламистер 0,1 кг  ПОКОМ</v>
          </cell>
          <cell r="D34">
            <v>6</v>
          </cell>
          <cell r="F34">
            <v>60</v>
          </cell>
        </row>
        <row r="35">
          <cell r="A35" t="str">
            <v xml:space="preserve"> 296  Колбаса Мясорубская с рубленой грудинкой 0,35кг срез ТМ Стародворье  ПОКОМ</v>
          </cell>
          <cell r="D35">
            <v>12.6</v>
          </cell>
          <cell r="F35">
            <v>36</v>
          </cell>
        </row>
        <row r="36">
          <cell r="A36" t="str">
            <v xml:space="preserve"> 301  Сосиски Сочинки по-баварски с сыром,  0.4кг, ТМ Стародворье  ПОКОМ</v>
          </cell>
          <cell r="D36">
            <v>6</v>
          </cell>
          <cell r="F36">
            <v>15</v>
          </cell>
        </row>
        <row r="37">
          <cell r="A37" t="str">
            <v xml:space="preserve"> 302  Сосиски Сочинки по-баварски,  0.4кг, ТМ Стародворье  ПОКОМ</v>
          </cell>
          <cell r="D37">
            <v>7.2</v>
          </cell>
          <cell r="F37">
            <v>18</v>
          </cell>
        </row>
        <row r="38">
          <cell r="A38" t="str">
            <v xml:space="preserve"> 307  Колбаса Сервелат Мясорубский с мелкорубленным окороком 0,35 кг срез ТМ Стародворье   Поком</v>
          </cell>
          <cell r="D38">
            <v>16.100000000000001</v>
          </cell>
          <cell r="F38">
            <v>46</v>
          </cell>
        </row>
        <row r="39">
          <cell r="A39" t="str">
            <v xml:space="preserve"> 309  Сосиски Сочинки с сыром 0,4 кг ТМ Стародворье  ПОКОМ</v>
          </cell>
          <cell r="D39">
            <v>0.4</v>
          </cell>
          <cell r="F39">
            <v>1</v>
          </cell>
        </row>
        <row r="40">
          <cell r="A40" t="str">
            <v xml:space="preserve"> 312  Ветчина Филейская ВЕС ТМ  Вязанка ТС Столичная  ПОКОМ</v>
          </cell>
          <cell r="D40">
            <v>49.1</v>
          </cell>
          <cell r="F40">
            <v>49.1</v>
          </cell>
        </row>
        <row r="41">
          <cell r="A41" t="str">
            <v xml:space="preserve"> 315  Колбаса вареная Молокуша ТМ Вязанка ВЕС, ПОКОМ</v>
          </cell>
          <cell r="D41">
            <v>6.72</v>
          </cell>
          <cell r="F41">
            <v>6.72</v>
          </cell>
        </row>
        <row r="42">
          <cell r="A42" t="str">
            <v xml:space="preserve"> 319  Колбаса вареная Филейская ТМ Вязанка ТС Классическая, 0,45 кг. ПОКОМ</v>
          </cell>
          <cell r="D42">
            <v>53.1</v>
          </cell>
          <cell r="F42">
            <v>118</v>
          </cell>
        </row>
        <row r="43">
          <cell r="A43" t="str">
            <v xml:space="preserve"> 322  Колбаса вареная Молокуша 0,45кг ТМ Вязанка  ПОКОМ</v>
          </cell>
          <cell r="D43">
            <v>54.9</v>
          </cell>
          <cell r="F43">
            <v>122</v>
          </cell>
        </row>
        <row r="44">
          <cell r="A44" t="str">
            <v xml:space="preserve"> 324  Ветчина Филейская ТМ Вязанка Столичная 0,45 кг ПОКОМ</v>
          </cell>
          <cell r="D44">
            <v>29.25</v>
          </cell>
          <cell r="F44">
            <v>65</v>
          </cell>
        </row>
        <row r="45">
          <cell r="A45" t="str">
            <v xml:space="preserve"> 328  Сардельки Сочинки Стародворье ТМ  0,4 кг ПОКОМ</v>
          </cell>
          <cell r="D45">
            <v>5.2</v>
          </cell>
          <cell r="F45">
            <v>13</v>
          </cell>
        </row>
        <row r="46">
          <cell r="A46" t="str">
            <v xml:space="preserve"> 330  Колбаса вареная Филейская ТМ Вязанка ТС Классическая ВЕС  ПОКОМ</v>
          </cell>
          <cell r="D46">
            <v>20.050999999999998</v>
          </cell>
          <cell r="F46">
            <v>20.050999999999998</v>
          </cell>
        </row>
        <row r="47">
          <cell r="A47" t="str">
            <v xml:space="preserve"> 334  Паштет Любительский ТМ Стародворье ламистер 0,1 кг  ПОКОМ</v>
          </cell>
          <cell r="D47">
            <v>4.9000000000000004</v>
          </cell>
          <cell r="F47">
            <v>49</v>
          </cell>
        </row>
        <row r="48">
          <cell r="A48" t="str">
            <v xml:space="preserve"> 344  Колбаса Сочинка по-европейски с сочной грудинкой ТМ Стародворье, ВЕС ПОКОМ</v>
          </cell>
          <cell r="D48">
            <v>12.202999999999999</v>
          </cell>
          <cell r="F48">
            <v>12.202999999999999</v>
          </cell>
        </row>
        <row r="49">
          <cell r="A49" t="str">
            <v xml:space="preserve"> 345  Колбаса Сочинка по-фински с сочным окроком ТМ Стародворье ВЕС ПОКОМ</v>
          </cell>
          <cell r="D49">
            <v>5.6550000000000002</v>
          </cell>
          <cell r="F49">
            <v>5.6550000000000002</v>
          </cell>
        </row>
        <row r="50">
          <cell r="A50" t="str">
            <v xml:space="preserve"> 353  Колбаса Салями запеченная ТМ Стародворье ТС Дугушка. 0,6 кг ПОКОМ</v>
          </cell>
          <cell r="D50">
            <v>2.4</v>
          </cell>
          <cell r="F50">
            <v>4</v>
          </cell>
        </row>
        <row r="51">
          <cell r="A51" t="str">
            <v xml:space="preserve"> 354  Колбаса Рубленая запеченная ТМ Стародворье,ТС Дугушка  0,6 кг ПОКОМ</v>
          </cell>
          <cell r="D51">
            <v>3</v>
          </cell>
          <cell r="F51">
            <v>5</v>
          </cell>
        </row>
        <row r="52">
          <cell r="A52" t="str">
            <v xml:space="preserve"> 355  Колбаса Сервелат запеченный ТМ Стародворье ТС Дугушка. 0,6 кг. ПОКОМ</v>
          </cell>
          <cell r="D52">
            <v>7.8</v>
          </cell>
          <cell r="F52">
            <v>13</v>
          </cell>
        </row>
        <row r="53">
          <cell r="A53" t="str">
            <v xml:space="preserve"> 376  Колбаса Докторская Дугушка 0,6кг ГОСТ ТМ Стародворье  ПОКОМ </v>
          </cell>
          <cell r="D53">
            <v>9.6</v>
          </cell>
          <cell r="F53">
            <v>16</v>
          </cell>
        </row>
        <row r="54">
          <cell r="A54" t="str">
            <v xml:space="preserve"> 387  Колбаса вареная Мусульманская Халяль ТМ Вязанка, 0,4 кг ПОКОМ</v>
          </cell>
          <cell r="D54">
            <v>10.4</v>
          </cell>
          <cell r="F54">
            <v>26</v>
          </cell>
        </row>
        <row r="55">
          <cell r="A55" t="str">
            <v xml:space="preserve"> 388  Сосиски Восточные Халяль ТМ Вязанка 0,33 кг АК. ПОКОМ</v>
          </cell>
          <cell r="D55">
            <v>9.24</v>
          </cell>
          <cell r="F55">
            <v>28</v>
          </cell>
        </row>
        <row r="56">
          <cell r="A56" t="str">
            <v xml:space="preserve"> 392  Колбаса Докторская Дугушка ТМ Стародворье ТС Дугушка 0,6 кг. ПОКОМ</v>
          </cell>
          <cell r="D56">
            <v>-0.6</v>
          </cell>
          <cell r="F56">
            <v>-1</v>
          </cell>
        </row>
        <row r="57">
          <cell r="A57" t="str">
            <v xml:space="preserve"> 394 Колбаса полукопченая Аль-Ислами халяль ТМ Вязанка оболочка фиброуз в в/у 0,35 кг  ПОКОМ</v>
          </cell>
          <cell r="D57">
            <v>6.3</v>
          </cell>
          <cell r="F57">
            <v>18</v>
          </cell>
        </row>
        <row r="58">
          <cell r="A58" t="str">
            <v xml:space="preserve"> 410  Сосиски Баварские с сыром ТМ Стародворье 0,35 кг. ПОКОМ</v>
          </cell>
          <cell r="D58">
            <v>0.35</v>
          </cell>
          <cell r="F58">
            <v>1</v>
          </cell>
        </row>
        <row r="59">
          <cell r="A59" t="str">
            <v xml:space="preserve"> 412  Сосиски Баварские ТМ Стародворье 0,35 кг ПОКОМ</v>
          </cell>
          <cell r="D59">
            <v>21</v>
          </cell>
          <cell r="F59">
            <v>60</v>
          </cell>
        </row>
        <row r="60">
          <cell r="A60" t="str">
            <v xml:space="preserve"> 430  Колбаса Стародворская с окороком 0,4 кг. ТМ Стародворье в оболочке полиамид  ПОКОМ</v>
          </cell>
          <cell r="D60">
            <v>0.8</v>
          </cell>
          <cell r="F60">
            <v>2</v>
          </cell>
        </row>
        <row r="61">
          <cell r="A61" t="str">
            <v xml:space="preserve"> 435  Колбаса Молочная Стародворская  с молоком в оболочке полиамид 0,4 кг.ТМ Стародворье ПОКОМ</v>
          </cell>
          <cell r="D61">
            <v>0.8</v>
          </cell>
          <cell r="F61">
            <v>2</v>
          </cell>
        </row>
        <row r="62">
          <cell r="A62" t="str">
            <v xml:space="preserve"> 450  Сосиски Молочные ТМ Вязанка в оболочке целлофан. 0,3 кг ПОКОМ</v>
          </cell>
          <cell r="D62">
            <v>1.2</v>
          </cell>
          <cell r="F62">
            <v>4</v>
          </cell>
        </row>
        <row r="63">
          <cell r="A63" t="str">
            <v xml:space="preserve"> 452  Колбаса Со шпиком ВЕС большой батон ТМ Особый рецепт  ПОКОМ</v>
          </cell>
          <cell r="D63">
            <v>47.14</v>
          </cell>
          <cell r="F63">
            <v>47.14</v>
          </cell>
        </row>
        <row r="64">
          <cell r="A64" t="str">
            <v xml:space="preserve"> 456  Колбаса Филейная ТМ Особый рецепт ВЕС большой батон  ПОКОМ</v>
          </cell>
          <cell r="D64">
            <v>133.46600000000001</v>
          </cell>
          <cell r="F64">
            <v>133.46600000000001</v>
          </cell>
        </row>
        <row r="65">
          <cell r="A65" t="str">
            <v xml:space="preserve"> 457  Колбаса Молочная ТМ Особый рецепт ВЕС большой батон  ПОКОМ</v>
          </cell>
          <cell r="D65">
            <v>34.798999999999999</v>
          </cell>
          <cell r="F65">
            <v>34.798999999999999</v>
          </cell>
        </row>
        <row r="66">
          <cell r="A66" t="str">
            <v xml:space="preserve"> 462  Колбаса Со шпиком ТМ Особый рецепт в оболочке полиамид 0,5 кг. ПОКОМ</v>
          </cell>
          <cell r="D66">
            <v>8</v>
          </cell>
          <cell r="F66">
            <v>16</v>
          </cell>
        </row>
        <row r="67">
          <cell r="A67" t="str">
            <v xml:space="preserve"> 466  Сосиски Ганноверские в оболочке амицел в модиф. газовой среде 0,5 кг ТМ Стародворье. ПОКОМ</v>
          </cell>
          <cell r="D67">
            <v>10.5</v>
          </cell>
          <cell r="F67">
            <v>21</v>
          </cell>
        </row>
        <row r="68">
          <cell r="A68" t="str">
            <v xml:space="preserve"> 467  Колбаса Филейная 0,5кг ТМ Особый рецепт  ПОКОМ</v>
          </cell>
          <cell r="D68">
            <v>5.5</v>
          </cell>
          <cell r="F68">
            <v>11</v>
          </cell>
        </row>
        <row r="69">
          <cell r="A69" t="str">
            <v xml:space="preserve"> 468  Колбаса Стародворская Традиционная ТМ Стародворье в оболочке полиамид 0,4 кг. ПОКОМ</v>
          </cell>
          <cell r="D69">
            <v>1.2</v>
          </cell>
          <cell r="F69">
            <v>3</v>
          </cell>
        </row>
        <row r="70">
          <cell r="A70" t="str">
            <v xml:space="preserve"> 484  Колбаса Филедворская по-стародворски ТМ Стародворье в оболочке полиамид 0,4 кг. ПОКОМ </v>
          </cell>
          <cell r="D70">
            <v>0.4</v>
          </cell>
          <cell r="F70">
            <v>1</v>
          </cell>
        </row>
        <row r="71">
          <cell r="A71" t="str">
            <v xml:space="preserve"> 495  Колбаса Сочинка по-европейски с сочной грудинкой 0,3кг ТМ Стародворье  ПОКОМ</v>
          </cell>
          <cell r="D71">
            <v>11.1</v>
          </cell>
          <cell r="F71">
            <v>37</v>
          </cell>
        </row>
        <row r="72">
          <cell r="A72" t="str">
            <v xml:space="preserve"> 496  Колбаса Сочинка по-фински с сочным окроком 0,3кг ТМ Стародворье  ПОКОМ</v>
          </cell>
          <cell r="D72">
            <v>7.5396000000000001</v>
          </cell>
          <cell r="F72">
            <v>25.132000000000001</v>
          </cell>
        </row>
        <row r="73">
          <cell r="A73" t="str">
            <v>3215 ВЕТЧ.МЯСНАЯ Папа может п/о 0.4кг 8шт.    ОСТАНКИНО</v>
          </cell>
          <cell r="D73">
            <v>1.6</v>
          </cell>
          <cell r="F73">
            <v>4</v>
          </cell>
        </row>
        <row r="74">
          <cell r="A74" t="str">
            <v>4063 МЯСНАЯ Папа может вар п/о_Л   ОСТАНКИНО</v>
          </cell>
          <cell r="D74">
            <v>10.782999999999999</v>
          </cell>
          <cell r="F74">
            <v>10.782999999999999</v>
          </cell>
        </row>
        <row r="75">
          <cell r="A75" t="str">
            <v>4819 ОКОРОК КОПЧЕНЫЙ к/в мл/к в/у 300*6  ОСТАНКИНО</v>
          </cell>
          <cell r="D75">
            <v>3.3</v>
          </cell>
          <cell r="F75">
            <v>11</v>
          </cell>
        </row>
        <row r="76">
          <cell r="A76" t="str">
            <v>5483 ЭКСТРА Папа может с/к в/у 1/250 8шт.   ОСТАНКИНО</v>
          </cell>
          <cell r="D76">
            <v>3</v>
          </cell>
          <cell r="F76">
            <v>12</v>
          </cell>
        </row>
        <row r="77">
          <cell r="A77" t="str">
            <v>5679 САЛЯМИ ИТАЛЬЯНСКАЯ с/к в/у 1/150_60с ОСТАНКИНО</v>
          </cell>
          <cell r="D77">
            <v>0.3</v>
          </cell>
          <cell r="F77">
            <v>2</v>
          </cell>
        </row>
        <row r="78">
          <cell r="A78" t="str">
            <v>5682 САЛЯМИ МЕЛКОЗЕРНЕНАЯ с/к в/у 1/120_60с   ОСТАНКИНО</v>
          </cell>
          <cell r="D78">
            <v>1.56</v>
          </cell>
          <cell r="F78">
            <v>13</v>
          </cell>
        </row>
        <row r="79">
          <cell r="A79" t="str">
            <v>5706 АРОМАТНАЯ Папа может с/к в/у 1/250 8шт.  ОСТАНКИНО</v>
          </cell>
          <cell r="D79">
            <v>2</v>
          </cell>
          <cell r="F79">
            <v>8</v>
          </cell>
        </row>
        <row r="80">
          <cell r="A80" t="str">
            <v>5819 МЯСНЫЕ Папа может сос п/о в/у 0,4кг_45с  ОСТАНКИНО</v>
          </cell>
          <cell r="D80">
            <v>6.4</v>
          </cell>
          <cell r="F80">
            <v>16</v>
          </cell>
        </row>
        <row r="81">
          <cell r="A81" t="str">
            <v>6025 ВЕТЧ.ФИРМЕННАЯ С ИНДЕЙКОЙ п/о   ОСТАНКИНО</v>
          </cell>
          <cell r="D81">
            <v>17.87</v>
          </cell>
          <cell r="F81">
            <v>17.87</v>
          </cell>
        </row>
        <row r="82">
          <cell r="A82" t="str">
            <v>6200 ГРУДИНКА ПРЕМИУМ к/в мл/к в/у 0.3кг  ОСТАНКИНО</v>
          </cell>
          <cell r="D82">
            <v>3.6</v>
          </cell>
          <cell r="F82">
            <v>12</v>
          </cell>
        </row>
        <row r="83">
          <cell r="A83" t="str">
            <v>6208 ДЫМОВИЦА ИЗ ЛОПАТКИ ПМ к/в с/н в/у 1/150 ОСТАНКИНО</v>
          </cell>
          <cell r="D83">
            <v>2.25</v>
          </cell>
          <cell r="F83">
            <v>15</v>
          </cell>
        </row>
        <row r="84">
          <cell r="A84" t="str">
            <v>6222 ИТАЛЬЯНСКОЕ АССОРТИ с/в с/н мгс 1/90 ОСТАНКИНО</v>
          </cell>
          <cell r="D84">
            <v>-0.09</v>
          </cell>
          <cell r="F84">
            <v>-1</v>
          </cell>
        </row>
        <row r="85">
          <cell r="A85" t="str">
            <v>6228 МЯСНОЕ АССОРТИ к/з с/н мгс 1/90 10шт.  ОСТАНКИНО</v>
          </cell>
        </row>
        <row r="86">
          <cell r="A86" t="str">
            <v>6303 МЯСНЫЕ Папа может сос п/о мгс 1.5*3  ОСТАНКИНО</v>
          </cell>
          <cell r="D86">
            <v>25.518000000000001</v>
          </cell>
          <cell r="F86">
            <v>25.518000000000001</v>
          </cell>
        </row>
        <row r="87">
          <cell r="A87" t="str">
            <v>6325 ДОКТОРСКАЯ ПРЕМИУМ вар п/о 0.4кг 8шт.  ОСТАНКИНО</v>
          </cell>
          <cell r="D87">
            <v>6.4</v>
          </cell>
          <cell r="F87">
            <v>16</v>
          </cell>
        </row>
        <row r="88">
          <cell r="A88" t="str">
            <v>6333 МЯСНАЯ Папа может вар п/о 0.4кг 8шт.  ОСТАНКИНО</v>
          </cell>
          <cell r="D88">
            <v>8.4</v>
          </cell>
          <cell r="F88">
            <v>21</v>
          </cell>
        </row>
        <row r="89">
          <cell r="A89" t="str">
            <v>6337 МЯСНАЯ СО ШПИКОМ вар п/о 0,5кг 8шт ОСТАНКИНО</v>
          </cell>
          <cell r="D89">
            <v>9</v>
          </cell>
          <cell r="F89">
            <v>18</v>
          </cell>
        </row>
        <row r="90">
          <cell r="A90" t="str">
            <v>6340 ДОМАШНИЙ РЕЦЕПТ Коровино 0.5кг 8шт.  ОСТАНКИНО</v>
          </cell>
          <cell r="D90">
            <v>-1</v>
          </cell>
          <cell r="F90">
            <v>-2</v>
          </cell>
        </row>
        <row r="91">
          <cell r="A91" t="str">
            <v>6353 ЭКСТРА Папа может вар п/о 0.4кг 8шт.  ОСТАНКИНО</v>
          </cell>
          <cell r="D91">
            <v>6</v>
          </cell>
          <cell r="F91">
            <v>15</v>
          </cell>
        </row>
        <row r="92">
          <cell r="A92" t="str">
            <v>6392 ФИЛЕЙНАЯ Папа может вар п/о 0.4кг. ОСТАНКИНО</v>
          </cell>
          <cell r="D92">
            <v>4.4000000000000004</v>
          </cell>
          <cell r="F92">
            <v>11</v>
          </cell>
        </row>
        <row r="93">
          <cell r="A93" t="str">
            <v>6453 ЭКСТРА Папа может с/к с/н в/у 1/100 14шт.   ОСТАНКИНО</v>
          </cell>
          <cell r="D93">
            <v>1.9</v>
          </cell>
          <cell r="F93">
            <v>19</v>
          </cell>
        </row>
        <row r="94">
          <cell r="A94" t="str">
            <v>6454 АРОМАТНАЯ с/к с/н в/у 1/100 10шт ОСТАНКИНО</v>
          </cell>
          <cell r="D94">
            <v>2.2999999999999998</v>
          </cell>
          <cell r="F94">
            <v>23</v>
          </cell>
        </row>
        <row r="95">
          <cell r="A95" t="str">
            <v>6459 СЕРВЕЛАТ ШВЕЙЦАРСКИЙ в/к с/н в/у 1/100  ОСТАНКИНО</v>
          </cell>
          <cell r="D95">
            <v>1</v>
          </cell>
          <cell r="F95">
            <v>10</v>
          </cell>
        </row>
        <row r="96">
          <cell r="A96" t="str">
            <v>6495 ВЕТЧ.МРАМОРНАЯ в/у срез 0,3кг 6шт_45с  ОСТАНКИНО</v>
          </cell>
          <cell r="D96">
            <v>2.7</v>
          </cell>
          <cell r="F96">
            <v>9</v>
          </cell>
        </row>
        <row r="97">
          <cell r="A97" t="str">
            <v>6500 КАРБОНАД к/в в/с с/н в/у 1/150 8шт.  ОСТАНКИНО</v>
          </cell>
          <cell r="D97">
            <v>1.05</v>
          </cell>
          <cell r="F97">
            <v>7</v>
          </cell>
        </row>
        <row r="98">
          <cell r="A98" t="str">
            <v>6528 ШПИКАЧКИ СОЧНЫЕ ПМ сар б/о мгс 0.4кг_45с  ОСТАНКИНО</v>
          </cell>
          <cell r="D98">
            <v>7.2</v>
          </cell>
          <cell r="F98">
            <v>18</v>
          </cell>
        </row>
        <row r="99">
          <cell r="A99" t="str">
            <v>6586 МРАМОРНАЯ И БАЛЫКОВАЯ в/к с/н мгс 1/90 ОСТАНКИНО</v>
          </cell>
          <cell r="D99">
            <v>0.9</v>
          </cell>
          <cell r="F99">
            <v>10</v>
          </cell>
        </row>
        <row r="100">
          <cell r="A100" t="str">
            <v>6665 БАЛЫКОВАЯ Папа Может п/к в/у 0,31кг 8шт ОСТАНКИНО</v>
          </cell>
          <cell r="D100">
            <v>1.86</v>
          </cell>
          <cell r="F100">
            <v>6</v>
          </cell>
        </row>
        <row r="101">
          <cell r="A101" t="str">
            <v>6676 ЧЕСНОЧНАЯ Папа может п/к в/у 0.35кг 8шт.   ОСТАНКИНО</v>
          </cell>
          <cell r="D101">
            <v>4.9000000000000004</v>
          </cell>
          <cell r="F101">
            <v>14</v>
          </cell>
        </row>
        <row r="102">
          <cell r="A102" t="str">
            <v>6683 СЕРВЕЛАТ ЗЕРНИСТЫЙ ПМ в/к в/у 0,35кг  ОСТАНКИНО</v>
          </cell>
          <cell r="D102">
            <v>9.4499999999999993</v>
          </cell>
          <cell r="F102">
            <v>27</v>
          </cell>
        </row>
        <row r="103">
          <cell r="A103" t="str">
            <v>6684 СЕРВЕЛАТ КАРЕЛЬСКИЙ ПМ в/к в/у 0.28кг  ОСТАНКИНО</v>
          </cell>
          <cell r="D103">
            <v>7</v>
          </cell>
          <cell r="F103">
            <v>25</v>
          </cell>
        </row>
        <row r="104">
          <cell r="A104" t="str">
            <v>6689 СЕРВЕЛАТ ОХОТНИЧИЙ ПМ в/к в/у 0,35кг 8шт  ОСТАНКИНО</v>
          </cell>
          <cell r="D104">
            <v>5.95</v>
          </cell>
          <cell r="F104">
            <v>17</v>
          </cell>
        </row>
        <row r="105">
          <cell r="A105" t="str">
            <v>6697 СЕРВЕЛАТ ФИНСКИЙ ПМ в/к в/у 0,35кг 8шт.  ОСТАНКИНО</v>
          </cell>
          <cell r="D105">
            <v>9.1</v>
          </cell>
          <cell r="F105">
            <v>26</v>
          </cell>
        </row>
        <row r="106">
          <cell r="A106" t="str">
            <v>6713 СОЧНЫЙ ГРИЛЬ ПМ сос п/о мгс 0,41 кг 8 шт ОСТАНКИНО</v>
          </cell>
          <cell r="D106">
            <v>6.56</v>
          </cell>
          <cell r="F106">
            <v>16</v>
          </cell>
        </row>
        <row r="107">
          <cell r="A107" t="str">
            <v>6722 СОЧНЫЕ ПМ сос п/о мгс 0,41кг 10шт.  ОСТАНКИНО</v>
          </cell>
          <cell r="D107">
            <v>17.22</v>
          </cell>
          <cell r="F107">
            <v>42</v>
          </cell>
        </row>
        <row r="108">
          <cell r="A108" t="str">
            <v>6726 СЛИВОЧНЫЕ ПМ сос п/о мгс 0.41кг 10шт.  ОСТАНКИНО</v>
          </cell>
          <cell r="D108">
            <v>6.15</v>
          </cell>
          <cell r="F108">
            <v>15</v>
          </cell>
        </row>
        <row r="109">
          <cell r="A109" t="str">
            <v>6765 РУБЛЕНЫЕ сос ц/о мгс 0.36кг 6шт.  ОСТАНКИНО</v>
          </cell>
          <cell r="D109">
            <v>2.88</v>
          </cell>
          <cell r="F109">
            <v>8</v>
          </cell>
        </row>
        <row r="110">
          <cell r="A110" t="str">
            <v>6777 МЯСНЫЕ С ГОВЯДИНОЙ ПМ сос п/о мгс 0.4кг  ОСТАНКИНО</v>
          </cell>
          <cell r="D110">
            <v>8.4</v>
          </cell>
          <cell r="F110">
            <v>21</v>
          </cell>
        </row>
        <row r="111">
          <cell r="A111" t="str">
            <v>6785 ВЕНСКАЯ САЛЯМИ п/к в/у 0.33кг 8шт.  ОСТАНКИНО</v>
          </cell>
        </row>
        <row r="112">
          <cell r="A112" t="str">
            <v>6787 СЕРВЕЛАТ КРЕМЛЕВСКИЙ в/к в/у 0,33кг 8шт.  ОСТАНКИНО</v>
          </cell>
          <cell r="D112">
            <v>0.66</v>
          </cell>
          <cell r="F112">
            <v>2</v>
          </cell>
        </row>
        <row r="113">
          <cell r="A113" t="str">
            <v>6793 БАЛЫКОВАЯ в/к в/у 0,33кг 8шт.  ОСТАНКИНО</v>
          </cell>
        </row>
        <row r="114">
          <cell r="A114" t="str">
            <v>6801 ОСТАНКИНСКАЯ вар п/о 0.4кг 8шт.  ОСТАНКИНО</v>
          </cell>
          <cell r="D114">
            <v>-2.4</v>
          </cell>
          <cell r="F114">
            <v>-6</v>
          </cell>
        </row>
        <row r="115">
          <cell r="A115" t="str">
            <v>6807 СЕРВЕЛАТ ЕВРОПЕЙСКИЙ в/к в/у 0,33кг 8шт.  ОСТАНКИНО</v>
          </cell>
          <cell r="D115">
            <v>0.66</v>
          </cell>
          <cell r="F115">
            <v>2</v>
          </cell>
        </row>
        <row r="116">
          <cell r="A116" t="str">
            <v>6852 МОЛОЧНЫЕ ПРЕМИУМ ПМ сос п/о в/ у 1/350  ОСТАНКИНО</v>
          </cell>
          <cell r="D116">
            <v>7.7</v>
          </cell>
          <cell r="F116">
            <v>22</v>
          </cell>
        </row>
        <row r="117">
          <cell r="A117" t="str">
            <v>6919 БЕКОН с/к с/н в/у 1/180 10шт.  ОСТАНКИНО</v>
          </cell>
          <cell r="D117">
            <v>1.8</v>
          </cell>
          <cell r="F117">
            <v>10</v>
          </cell>
        </row>
        <row r="118">
          <cell r="A118" t="str">
            <v>6937 САЛЯМИ Папа может с/к в/у 1/250 8шт ОСТАНКИНО</v>
          </cell>
          <cell r="D118">
            <v>2.25</v>
          </cell>
          <cell r="F118">
            <v>9</v>
          </cell>
        </row>
        <row r="119">
          <cell r="A119" t="str">
            <v>6955 СОЧНЫЕ Папа может сос п/о мгс1.5*4_А Останкино</v>
          </cell>
          <cell r="D119">
            <v>-4.657</v>
          </cell>
          <cell r="F119">
            <v>-4.657</v>
          </cell>
        </row>
        <row r="120">
          <cell r="A120" t="str">
            <v>6967 БУРГУНДИЯ Папа может с/к в/у 1/250 8 шт ОСТАНКИНО</v>
          </cell>
          <cell r="D120">
            <v>3</v>
          </cell>
          <cell r="F120">
            <v>12</v>
          </cell>
        </row>
        <row r="121">
          <cell r="A121" t="str">
            <v>7103 БЕКОН Останкино с/к с/н в/у 1/180_50с  ОСТАНКИНО</v>
          </cell>
          <cell r="D121">
            <v>0.36</v>
          </cell>
          <cell r="F121">
            <v>2</v>
          </cell>
        </row>
        <row r="122">
          <cell r="A122" t="str">
            <v>БОНУС_079  Колбаса Сервелат Кремлевский,  0.35 кг, ПОКОМ</v>
          </cell>
          <cell r="D122">
            <v>19.25</v>
          </cell>
          <cell r="F122">
            <v>55</v>
          </cell>
        </row>
        <row r="123">
          <cell r="A123" t="str">
            <v>БОНУС_279  Колбаса Докторский гарант, Вязанка вектор, 0,4 кг.  ПОКОМ</v>
          </cell>
          <cell r="D123">
            <v>17.600000000000001</v>
          </cell>
          <cell r="F123">
            <v>44</v>
          </cell>
        </row>
        <row r="124">
          <cell r="A124" t="str">
            <v>БОНУС_312  Ветчина Филейская ВЕС ТМ  Вязанка ТС Столичная  ПОКОМ</v>
          </cell>
          <cell r="D124">
            <v>4.08</v>
          </cell>
          <cell r="F124">
            <v>4.08</v>
          </cell>
        </row>
        <row r="125">
          <cell r="A125" t="str">
            <v>БОНУС_Готовые чебупели с ветчиной и сыром Горячая штучка 0,3кг зам  ПОКОМ</v>
          </cell>
          <cell r="D125">
            <v>18.3</v>
          </cell>
          <cell r="F125">
            <v>61</v>
          </cell>
        </row>
        <row r="126">
          <cell r="A126" t="str">
            <v>БОНУС_Пельмени Отборные с говядиной и свининой 0,43 кг ТМ Стародворье ТС Медвежье ушко</v>
          </cell>
          <cell r="D126">
            <v>4.3</v>
          </cell>
          <cell r="F126">
            <v>10</v>
          </cell>
        </row>
        <row r="127">
          <cell r="A127" t="str">
            <v>Готовые бельмеши сочные с мясом ТМ Горячая штучка 0,3кг зам  ПОКОМ</v>
          </cell>
          <cell r="D127">
            <v>22.5</v>
          </cell>
          <cell r="F127">
            <v>75</v>
          </cell>
        </row>
        <row r="128">
          <cell r="A128" t="str">
            <v>Готовые чебупели острые с мясом Горячая штучка 0,3 кг зам  ПОКОМ</v>
          </cell>
          <cell r="D128">
            <v>21.3</v>
          </cell>
          <cell r="F128">
            <v>71</v>
          </cell>
        </row>
        <row r="129">
          <cell r="A129" t="str">
            <v>Готовые чебупели с ветчиной и сыром Горячая штучка 0,3кг зам  ПОКОМ</v>
          </cell>
          <cell r="D129">
            <v>27.3</v>
          </cell>
          <cell r="F129">
            <v>91</v>
          </cell>
        </row>
        <row r="130">
          <cell r="A130" t="str">
            <v>Готовые чебупели с мясом ТМ Горячая штучка Без свинины 0,3 кг ПОКОМ</v>
          </cell>
          <cell r="D130">
            <v>9.6</v>
          </cell>
          <cell r="F130">
            <v>32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12.6</v>
          </cell>
          <cell r="F131">
            <v>42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6.75</v>
          </cell>
          <cell r="F132">
            <v>75</v>
          </cell>
        </row>
        <row r="133">
          <cell r="A133" t="str">
            <v>Готовые чебуреки со свининой и говядиной Гор.шт.0,36 кг зам.  ПОКОМ</v>
          </cell>
          <cell r="D133">
            <v>7.56</v>
          </cell>
          <cell r="F133">
            <v>21</v>
          </cell>
        </row>
        <row r="134">
          <cell r="A134" t="str">
            <v>ЖАР-мени ВЕС ТМ Зареченские  ПОКОМ</v>
          </cell>
          <cell r="D134">
            <v>5.5</v>
          </cell>
          <cell r="F134">
            <v>5.5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7.5</v>
          </cell>
          <cell r="F135">
            <v>30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14.5</v>
          </cell>
          <cell r="F136">
            <v>58</v>
          </cell>
        </row>
        <row r="137">
          <cell r="A137" t="str">
            <v>Мини-сосиски в тесте "Фрайпики" 3,7кг ВЕС,  ПОКОМ</v>
          </cell>
          <cell r="D137">
            <v>3.7</v>
          </cell>
          <cell r="F137">
            <v>3.7</v>
          </cell>
        </row>
        <row r="138">
          <cell r="A138" t="str">
            <v>Наггетсы из печи 0,25кг ТМ Вязанка ТС Няняггетсы Сливушки замор.  ПОКОМ</v>
          </cell>
          <cell r="D138">
            <v>5.25</v>
          </cell>
          <cell r="F138">
            <v>21</v>
          </cell>
        </row>
        <row r="139">
          <cell r="A139" t="str">
            <v>Наггетсы Нагетосы Сочная курочка в хрустящей панировке ТМ Горячая штучка 0,25 кг зам  ПОКОМ</v>
          </cell>
          <cell r="D139">
            <v>6.5</v>
          </cell>
          <cell r="F139">
            <v>26</v>
          </cell>
        </row>
        <row r="140">
          <cell r="A140" t="str">
            <v>Наггетсы Нагетосы Сочная курочка ТМ Горячая штучка 0,25 кг зам  ПОКОМ</v>
          </cell>
          <cell r="D140">
            <v>7.5</v>
          </cell>
          <cell r="F140">
            <v>30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D141">
            <v>6.75</v>
          </cell>
          <cell r="F141">
            <v>27</v>
          </cell>
        </row>
        <row r="142">
          <cell r="A142" t="str">
            <v>Наггетсы с куриным филе и сыром ТМ Вязанка 0,25 кг ПОКОМ</v>
          </cell>
          <cell r="D142">
            <v>5.25</v>
          </cell>
          <cell r="F142">
            <v>21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11.5</v>
          </cell>
          <cell r="F143">
            <v>46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4</v>
          </cell>
          <cell r="F144">
            <v>10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18.2</v>
          </cell>
          <cell r="F145">
            <v>26</v>
          </cell>
        </row>
        <row r="146">
          <cell r="A146" t="str">
            <v>Пельмени Бульмени с говядиной и свининой 2,7кг Наваристые Горячая штучка ВЕС  ПОКОМ</v>
          </cell>
          <cell r="D146">
            <v>2.7</v>
          </cell>
          <cell r="F146">
            <v>2.7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10</v>
          </cell>
          <cell r="F147">
            <v>10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28</v>
          </cell>
          <cell r="F148">
            <v>70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43.4</v>
          </cell>
          <cell r="F149">
            <v>62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22.4</v>
          </cell>
          <cell r="F150">
            <v>56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32.9</v>
          </cell>
          <cell r="F151">
            <v>47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1.2</v>
          </cell>
          <cell r="F152">
            <v>3</v>
          </cell>
        </row>
        <row r="153">
          <cell r="A153" t="str">
            <v>Пельмени Медвежьи ушки с фермерскими сливками 0,7кг  ПОКОМ</v>
          </cell>
          <cell r="D153">
            <v>4.2</v>
          </cell>
          <cell r="F153">
            <v>6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23.8</v>
          </cell>
          <cell r="F154">
            <v>34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6.3</v>
          </cell>
          <cell r="F155">
            <v>7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4.5</v>
          </cell>
          <cell r="F156">
            <v>5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2.58</v>
          </cell>
          <cell r="F157">
            <v>6</v>
          </cell>
        </row>
        <row r="158">
          <cell r="A158" t="str">
            <v>Пельмени С говядиной и свининой, ВЕС, сфера пуговки Мясная Галерея  ПОКОМ</v>
          </cell>
          <cell r="D158">
            <v>15</v>
          </cell>
          <cell r="F158">
            <v>15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7</v>
          </cell>
          <cell r="F159">
            <v>7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ПАПА МОЖЕТ "Гауда Голд" 45% 180 г  ОСТАНКИНО</v>
          </cell>
          <cell r="D161">
            <v>1.44</v>
          </cell>
          <cell r="F161">
            <v>8</v>
          </cell>
        </row>
        <row r="162">
          <cell r="A162" t="str">
            <v>Сыр ПАПА МОЖЕТ "Голландский традиционный" 45% 180 г  ОСТАНКИНО</v>
          </cell>
          <cell r="D162">
            <v>1.98</v>
          </cell>
          <cell r="F162">
            <v>11</v>
          </cell>
        </row>
        <row r="163">
          <cell r="A163" t="str">
            <v>Сыр ПАПА МОЖЕТ "Российский традиционный" 45% 180 г  ОСТАНКИНО</v>
          </cell>
          <cell r="D163">
            <v>2.34</v>
          </cell>
          <cell r="F163">
            <v>13</v>
          </cell>
        </row>
        <row r="164">
          <cell r="A164" t="str">
            <v>Сыр ПАПА МОЖЕТ "Тильзитер" 45% 180 г  ОСТАНКИНО</v>
          </cell>
          <cell r="D164">
            <v>2.52</v>
          </cell>
          <cell r="F164">
            <v>14</v>
          </cell>
        </row>
        <row r="165">
          <cell r="A165" t="str">
            <v>Сыр рассольный жирный Чечил 45% 100/6шт</v>
          </cell>
          <cell r="D165">
            <v>1.3</v>
          </cell>
          <cell r="F165">
            <v>13</v>
          </cell>
        </row>
        <row r="166">
          <cell r="A166" t="str">
            <v>Сыр рассольный жирный Чечил копченый 43% 100/6шт</v>
          </cell>
          <cell r="D166">
            <v>1.5</v>
          </cell>
          <cell r="F166">
            <v>15</v>
          </cell>
        </row>
        <row r="167">
          <cell r="A167" t="str">
            <v>Сыр Скаморца свежий 100г/8шт</v>
          </cell>
          <cell r="D167">
            <v>-0.6</v>
          </cell>
          <cell r="F167">
            <v>-6</v>
          </cell>
        </row>
        <row r="168">
          <cell r="A168" t="str">
            <v>Хотстеры ТМ Горячая штучка ТС Хотстеры 0,25 кг зам  ПОКОМ</v>
          </cell>
          <cell r="D168">
            <v>38.75</v>
          </cell>
          <cell r="F168">
            <v>155</v>
          </cell>
        </row>
        <row r="169">
          <cell r="A169" t="str">
            <v>Хрустящие крылышки острые к пиву ТМ Горячая штучка 0,3кг зам  ПОКОМ</v>
          </cell>
          <cell r="D169">
            <v>9.9</v>
          </cell>
          <cell r="F169">
            <v>33</v>
          </cell>
        </row>
        <row r="170">
          <cell r="A170" t="str">
            <v>Хрустящие крылышки ТМ Горячая штучка 0,3 кг зам  ПОКОМ</v>
          </cell>
          <cell r="D170">
            <v>10.199999999999999</v>
          </cell>
          <cell r="F170">
            <v>34</v>
          </cell>
        </row>
        <row r="171">
          <cell r="A171" t="str">
            <v>Хрустящие крылышки ТМ Зареченские ТС Зареченские продукты. ВЕС ПОКОМ</v>
          </cell>
          <cell r="D171">
            <v>2</v>
          </cell>
          <cell r="F171">
            <v>2</v>
          </cell>
        </row>
        <row r="172">
          <cell r="A172" t="str">
            <v>Чебупай сочное яблоко ТМ Горячая штучка 0,2 кг зам.  ПОКОМ</v>
          </cell>
          <cell r="D172">
            <v>1.4</v>
          </cell>
          <cell r="F172">
            <v>7</v>
          </cell>
        </row>
        <row r="173">
          <cell r="A173" t="str">
            <v>Чебупели Курочка гриль ТМ Горячая штучка, 0,3 кг зам  ПОКОМ</v>
          </cell>
          <cell r="D173">
            <v>255.6</v>
          </cell>
          <cell r="F173">
            <v>852</v>
          </cell>
        </row>
        <row r="174">
          <cell r="A174" t="str">
            <v>Чебупицца курочка по-итальянски Горячая штучка 0,25 кг зам  ПОКОМ</v>
          </cell>
          <cell r="D174">
            <v>60.5</v>
          </cell>
          <cell r="F174">
            <v>242</v>
          </cell>
        </row>
        <row r="175">
          <cell r="A175" t="str">
            <v>Чебупицца Пепперони ТМ Горячая штучка ТС Чебупицца 0.25кг зам  ПОКОМ</v>
          </cell>
          <cell r="D175">
            <v>85.75</v>
          </cell>
          <cell r="F175">
            <v>343</v>
          </cell>
        </row>
        <row r="176">
          <cell r="A176" t="str">
            <v>Чебуреки Мясные вес 2,7  ПОКОМ</v>
          </cell>
          <cell r="D176">
            <v>10.7</v>
          </cell>
          <cell r="F176">
            <v>10.7</v>
          </cell>
        </row>
        <row r="177">
          <cell r="A177" t="str">
            <v>Чебуречище ТМ Горячая штучка .0,14 кг зам. ПОКОМ</v>
          </cell>
          <cell r="D177">
            <v>15.54</v>
          </cell>
          <cell r="F177">
            <v>111</v>
          </cell>
        </row>
        <row r="178">
          <cell r="A178" t="str">
            <v>Итого</v>
          </cell>
          <cell r="D178">
            <v>2745.1945999999998</v>
          </cell>
          <cell r="F178">
            <v>6141.3270000000002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5" sqref="AG5"/>
    </sheetView>
  </sheetViews>
  <sheetFormatPr defaultRowHeight="15" x14ac:dyDescent="0.25"/>
  <cols>
    <col min="1" max="1" width="68" customWidth="1"/>
    <col min="2" max="2" width="3" customWidth="1"/>
    <col min="3" max="4" width="6" customWidth="1"/>
    <col min="5" max="5" width="5.85546875" customWidth="1"/>
    <col min="6" max="6" width="6.42578125" customWidth="1"/>
    <col min="7" max="7" width="5" style="10" customWidth="1"/>
    <col min="8" max="8" width="5" customWidth="1"/>
    <col min="9" max="9" width="7.140625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6.42578125" customWidth="1"/>
    <col min="19" max="19" width="7" customWidth="1"/>
    <col min="20" max="20" width="16.28515625" customWidth="1"/>
    <col min="21" max="22" width="5" customWidth="1"/>
    <col min="23" max="32" width="6" customWidth="1"/>
    <col min="33" max="33" width="27.28515625" customWidth="1"/>
    <col min="34" max="34" width="6" customWidth="1"/>
    <col min="35" max="35" width="6" style="10" customWidth="1"/>
    <col min="36" max="36" width="7.140625" style="14" customWidth="1"/>
    <col min="37" max="37" width="5.85546875" customWidth="1"/>
    <col min="38" max="39" width="5" customWidth="1"/>
    <col min="40" max="40" width="6" style="14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101</v>
      </c>
      <c r="X4" s="1" t="s">
        <v>102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/>
      <c r="AH4" s="1"/>
      <c r="AI4" s="8"/>
      <c r="AJ4" s="1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2988.4</v>
      </c>
      <c r="F5" s="4">
        <f>SUM(F6:F496)</f>
        <v>15183.5</v>
      </c>
      <c r="G5" s="8"/>
      <c r="H5" s="1"/>
      <c r="I5" s="1"/>
      <c r="J5" s="4">
        <f t="shared" ref="J5:S5" si="0">SUM(J6:J496)</f>
        <v>3066.7000000000003</v>
      </c>
      <c r="K5" s="4">
        <f t="shared" si="0"/>
        <v>-78.3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597.67999999999995</v>
      </c>
      <c r="P5" s="4">
        <v>3032.3999999999996</v>
      </c>
      <c r="Q5" s="4">
        <f t="shared" si="0"/>
        <v>14608</v>
      </c>
      <c r="R5" s="4">
        <f t="shared" si="0"/>
        <v>14625.8</v>
      </c>
      <c r="S5" s="4">
        <f t="shared" si="0"/>
        <v>14608</v>
      </c>
      <c r="T5" s="1"/>
      <c r="U5" s="1"/>
      <c r="V5" s="1"/>
      <c r="W5" s="4">
        <f t="shared" ref="W5:AF5" si="1">SUM(W6:W496)</f>
        <v>663.50000000000011</v>
      </c>
      <c r="X5" s="4">
        <f t="shared" si="1"/>
        <v>580.52</v>
      </c>
      <c r="Y5" s="4">
        <f t="shared" si="1"/>
        <v>468.90000000000003</v>
      </c>
      <c r="Z5" s="4">
        <f t="shared" si="1"/>
        <v>507.64000000000016</v>
      </c>
      <c r="AA5" s="4">
        <f t="shared" si="1"/>
        <v>1064.1799999999998</v>
      </c>
      <c r="AB5" s="4">
        <f t="shared" si="1"/>
        <v>1731.52</v>
      </c>
      <c r="AC5" s="4">
        <f t="shared" si="1"/>
        <v>942.18000000000006</v>
      </c>
      <c r="AD5" s="4">
        <f t="shared" si="1"/>
        <v>300.4199999999999</v>
      </c>
      <c r="AE5" s="4">
        <f t="shared" si="1"/>
        <v>610.42000000000007</v>
      </c>
      <c r="AF5" s="4">
        <f t="shared" si="1"/>
        <v>311.65999999999991</v>
      </c>
      <c r="AG5" s="1"/>
      <c r="AH5" s="4">
        <f>SUM(AH6:AH496)</f>
        <v>4534.76</v>
      </c>
      <c r="AI5" s="8"/>
      <c r="AJ5" s="13">
        <f>SUM(AJ6:AJ496)</f>
        <v>1164</v>
      </c>
      <c r="AK5" s="4">
        <f>SUM(AK6:AK496)</f>
        <v>4539.96</v>
      </c>
      <c r="AL5" s="1"/>
      <c r="AM5" s="1"/>
      <c r="AN5" s="13">
        <f>SUM(AN6:AN496)</f>
        <v>15.790476190476188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4" t="s">
        <v>40</v>
      </c>
      <c r="B6" s="20" t="s">
        <v>41</v>
      </c>
      <c r="C6" s="20">
        <v>-183</v>
      </c>
      <c r="D6" s="20"/>
      <c r="E6" s="25">
        <v>60</v>
      </c>
      <c r="F6" s="25">
        <v>-254</v>
      </c>
      <c r="G6" s="21">
        <v>0</v>
      </c>
      <c r="H6" s="20">
        <v>180</v>
      </c>
      <c r="I6" s="20" t="s">
        <v>42</v>
      </c>
      <c r="J6" s="20">
        <v>59</v>
      </c>
      <c r="K6" s="20">
        <f t="shared" ref="K6:K33" si="2">E6-J6</f>
        <v>1</v>
      </c>
      <c r="L6" s="20"/>
      <c r="M6" s="20"/>
      <c r="N6" s="20"/>
      <c r="O6" s="20">
        <f>E6/5</f>
        <v>12</v>
      </c>
      <c r="P6" s="22"/>
      <c r="Q6" s="22"/>
      <c r="R6" s="22"/>
      <c r="S6" s="22"/>
      <c r="T6" s="20"/>
      <c r="U6" s="20">
        <f>(F6+R6)/O6</f>
        <v>-21.166666666666668</v>
      </c>
      <c r="V6" s="20">
        <f>F6/O6</f>
        <v>-21.166666666666668</v>
      </c>
      <c r="W6" s="20">
        <f>VLOOKUP(A6,[1]TDSheet!$A:$L,6,0)/5</f>
        <v>24.2</v>
      </c>
      <c r="X6" s="20">
        <f>VLOOKUP(A6,[2]TDSheet!$A:$L,6,0)/5</f>
        <v>12.2</v>
      </c>
      <c r="Y6" s="20">
        <v>13.4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 t="s">
        <v>42</v>
      </c>
      <c r="AH6" s="20"/>
      <c r="AI6" s="21"/>
      <c r="AJ6" s="23"/>
      <c r="AK6" s="20"/>
      <c r="AL6" s="20"/>
      <c r="AM6" s="20"/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4" t="s">
        <v>43</v>
      </c>
      <c r="B7" s="20" t="s">
        <v>41</v>
      </c>
      <c r="C7" s="20"/>
      <c r="D7" s="20"/>
      <c r="E7" s="25">
        <v>24</v>
      </c>
      <c r="F7" s="25">
        <v>-29</v>
      </c>
      <c r="G7" s="21">
        <v>0</v>
      </c>
      <c r="H7" s="20">
        <v>180</v>
      </c>
      <c r="I7" s="20" t="s">
        <v>42</v>
      </c>
      <c r="J7" s="20">
        <v>24</v>
      </c>
      <c r="K7" s="20">
        <f t="shared" si="2"/>
        <v>0</v>
      </c>
      <c r="L7" s="20"/>
      <c r="M7" s="20"/>
      <c r="N7" s="20"/>
      <c r="O7" s="20">
        <f t="shared" ref="O7:O58" si="3">E7/5</f>
        <v>4.8</v>
      </c>
      <c r="P7" s="22"/>
      <c r="Q7" s="22"/>
      <c r="R7" s="22"/>
      <c r="S7" s="22"/>
      <c r="T7" s="20"/>
      <c r="U7" s="20">
        <f t="shared" ref="U7:U57" si="4">(F7+R7)/O7</f>
        <v>-6.041666666666667</v>
      </c>
      <c r="V7" s="20">
        <f t="shared" ref="V7:V57" si="5">F7/O7</f>
        <v>-6.041666666666667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 t="s">
        <v>42</v>
      </c>
      <c r="AH7" s="20"/>
      <c r="AI7" s="21"/>
      <c r="AJ7" s="23"/>
      <c r="AK7" s="20"/>
      <c r="AL7" s="20"/>
      <c r="AM7" s="20"/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4" t="s">
        <v>44</v>
      </c>
      <c r="B8" s="20" t="s">
        <v>41</v>
      </c>
      <c r="C8" s="20">
        <v>-19</v>
      </c>
      <c r="D8" s="20">
        <v>1</v>
      </c>
      <c r="E8" s="25">
        <v>11</v>
      </c>
      <c r="F8" s="25">
        <v>-29</v>
      </c>
      <c r="G8" s="21">
        <v>0</v>
      </c>
      <c r="H8" s="20">
        <v>180</v>
      </c>
      <c r="I8" s="20" t="s">
        <v>42</v>
      </c>
      <c r="J8" s="20">
        <v>11</v>
      </c>
      <c r="K8" s="20">
        <f t="shared" si="2"/>
        <v>0</v>
      </c>
      <c r="L8" s="20"/>
      <c r="M8" s="20"/>
      <c r="N8" s="20"/>
      <c r="O8" s="20">
        <f t="shared" si="3"/>
        <v>2.2000000000000002</v>
      </c>
      <c r="P8" s="22"/>
      <c r="Q8" s="22"/>
      <c r="R8" s="22"/>
      <c r="S8" s="22"/>
      <c r="T8" s="20"/>
      <c r="U8" s="20">
        <f t="shared" si="4"/>
        <v>-13.18181818181818</v>
      </c>
      <c r="V8" s="20">
        <f t="shared" si="5"/>
        <v>-13.18181818181818</v>
      </c>
      <c r="W8" s="20">
        <f>VLOOKUP(A8,[1]TDSheet!$A:$L,6,0)/5</f>
        <v>1.6</v>
      </c>
      <c r="X8" s="20">
        <f>VLOOKUP(A8,[2]TDSheet!$A:$L,6,0)/5</f>
        <v>2</v>
      </c>
      <c r="Y8" s="20">
        <v>1.6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 t="s">
        <v>42</v>
      </c>
      <c r="AH8" s="20"/>
      <c r="AI8" s="21"/>
      <c r="AJ8" s="23"/>
      <c r="AK8" s="20"/>
      <c r="AL8" s="20"/>
      <c r="AM8" s="20"/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41</v>
      </c>
      <c r="C9" s="1">
        <v>253</v>
      </c>
      <c r="D9" s="1"/>
      <c r="E9" s="1">
        <v>33</v>
      </c>
      <c r="F9" s="1">
        <v>216</v>
      </c>
      <c r="G9" s="8">
        <v>0.3</v>
      </c>
      <c r="H9" s="1">
        <v>180</v>
      </c>
      <c r="I9" s="1" t="s">
        <v>46</v>
      </c>
      <c r="J9" s="1">
        <v>33</v>
      </c>
      <c r="K9" s="1">
        <f t="shared" si="2"/>
        <v>0</v>
      </c>
      <c r="L9" s="1"/>
      <c r="M9" s="1"/>
      <c r="N9" s="1"/>
      <c r="O9" s="1">
        <f t="shared" si="3"/>
        <v>6.6</v>
      </c>
      <c r="P9" s="5"/>
      <c r="Q9" s="5">
        <f>S9</f>
        <v>336</v>
      </c>
      <c r="R9" s="5">
        <f t="shared" ref="R9:R25" si="6">AI9*AJ9</f>
        <v>336</v>
      </c>
      <c r="S9" s="5">
        <v>336</v>
      </c>
      <c r="T9" s="1" t="s">
        <v>107</v>
      </c>
      <c r="U9" s="1">
        <f t="shared" si="4"/>
        <v>83.63636363636364</v>
      </c>
      <c r="V9" s="1">
        <f t="shared" si="5"/>
        <v>32.727272727272727</v>
      </c>
      <c r="W9" s="1">
        <f>VLOOKUP(A9,[1]TDSheet!$A:$L,6,0)/5</f>
        <v>6.6</v>
      </c>
      <c r="X9" s="1">
        <f>VLOOKUP(A9,[2]TDSheet!$A:$L,6,0)/5</f>
        <v>15</v>
      </c>
      <c r="Y9" s="1">
        <v>9.8000000000000007</v>
      </c>
      <c r="Z9" s="1">
        <v>5.8</v>
      </c>
      <c r="AA9" s="1">
        <v>21.9</v>
      </c>
      <c r="AB9" s="1">
        <v>72</v>
      </c>
      <c r="AC9" s="1">
        <v>29</v>
      </c>
      <c r="AD9" s="1">
        <v>8.8000000000000007</v>
      </c>
      <c r="AE9" s="1">
        <v>5.8</v>
      </c>
      <c r="AF9" s="1">
        <v>4.4000000000000004</v>
      </c>
      <c r="AG9" s="26" t="s">
        <v>47</v>
      </c>
      <c r="AH9" s="1">
        <f t="shared" ref="AH9:AH32" si="7">G9*Q9</f>
        <v>100.8</v>
      </c>
      <c r="AI9" s="8">
        <v>12</v>
      </c>
      <c r="AJ9" s="11">
        <f t="shared" ref="AJ9:AJ32" si="8">MROUND(Q9, AI9*AL9)/AI9</f>
        <v>28</v>
      </c>
      <c r="AK9" s="1">
        <f t="shared" ref="AK9:AK32" si="9">AJ9*AI9*G9</f>
        <v>100.8</v>
      </c>
      <c r="AL9" s="1">
        <v>14</v>
      </c>
      <c r="AM9" s="1">
        <v>70</v>
      </c>
      <c r="AN9" s="11">
        <f t="shared" ref="AN9:AN25" si="10">AJ9/AM9</f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41</v>
      </c>
      <c r="C10" s="1">
        <v>567</v>
      </c>
      <c r="D10" s="1"/>
      <c r="E10" s="1">
        <v>66</v>
      </c>
      <c r="F10" s="1">
        <v>494</v>
      </c>
      <c r="G10" s="8">
        <v>0.3</v>
      </c>
      <c r="H10" s="1">
        <v>180</v>
      </c>
      <c r="I10" s="1" t="s">
        <v>46</v>
      </c>
      <c r="J10" s="1">
        <v>66</v>
      </c>
      <c r="K10" s="1">
        <f t="shared" si="2"/>
        <v>0</v>
      </c>
      <c r="L10" s="1"/>
      <c r="M10" s="1"/>
      <c r="N10" s="1"/>
      <c r="O10" s="1">
        <f t="shared" si="3"/>
        <v>13.2</v>
      </c>
      <c r="P10" s="5"/>
      <c r="Q10" s="5">
        <f t="shared" ref="Q10:Q11" si="11">S10</f>
        <v>168</v>
      </c>
      <c r="R10" s="5">
        <f t="shared" si="6"/>
        <v>168</v>
      </c>
      <c r="S10" s="5">
        <v>168</v>
      </c>
      <c r="T10" s="34" t="s">
        <v>107</v>
      </c>
      <c r="U10" s="1">
        <f t="shared" si="4"/>
        <v>50.151515151515156</v>
      </c>
      <c r="V10" s="1">
        <f t="shared" si="5"/>
        <v>37.424242424242429</v>
      </c>
      <c r="W10" s="1">
        <f>VLOOKUP(A10,[1]TDSheet!$A:$L,6,0)/5</f>
        <v>18</v>
      </c>
      <c r="X10" s="1">
        <f>VLOOKUP(A10,[2]TDSheet!$A:$L,6,0)/5</f>
        <v>14.2</v>
      </c>
      <c r="Y10" s="1">
        <v>14.4</v>
      </c>
      <c r="Z10" s="1">
        <v>8.6</v>
      </c>
      <c r="AA10" s="1">
        <v>30.6</v>
      </c>
      <c r="AB10" s="1">
        <v>49.2</v>
      </c>
      <c r="AC10" s="1">
        <v>41.6</v>
      </c>
      <c r="AD10" s="1">
        <v>10.4</v>
      </c>
      <c r="AE10" s="1">
        <v>17.8</v>
      </c>
      <c r="AF10" s="1">
        <v>7.4</v>
      </c>
      <c r="AG10" s="26" t="s">
        <v>47</v>
      </c>
      <c r="AH10" s="1">
        <f t="shared" si="7"/>
        <v>50.4</v>
      </c>
      <c r="AI10" s="8">
        <v>12</v>
      </c>
      <c r="AJ10" s="11">
        <f t="shared" si="8"/>
        <v>14</v>
      </c>
      <c r="AK10" s="1">
        <f t="shared" si="9"/>
        <v>50.4</v>
      </c>
      <c r="AL10" s="1">
        <v>14</v>
      </c>
      <c r="AM10" s="1">
        <v>70</v>
      </c>
      <c r="AN10" s="11">
        <f t="shared" si="10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41</v>
      </c>
      <c r="C11" s="1">
        <v>866</v>
      </c>
      <c r="D11" s="1">
        <v>3</v>
      </c>
      <c r="E11" s="25">
        <f>105+E6</f>
        <v>165</v>
      </c>
      <c r="F11" s="25">
        <f>759+F6</f>
        <v>505</v>
      </c>
      <c r="G11" s="8">
        <v>0.3</v>
      </c>
      <c r="H11" s="1">
        <v>180</v>
      </c>
      <c r="I11" s="1" t="s">
        <v>46</v>
      </c>
      <c r="J11" s="1">
        <v>106</v>
      </c>
      <c r="K11" s="1">
        <f t="shared" si="2"/>
        <v>59</v>
      </c>
      <c r="L11" s="1"/>
      <c r="M11" s="1"/>
      <c r="N11" s="1"/>
      <c r="O11" s="1">
        <f t="shared" si="3"/>
        <v>33</v>
      </c>
      <c r="P11" s="5">
        <v>155</v>
      </c>
      <c r="Q11" s="5">
        <f t="shared" si="11"/>
        <v>336</v>
      </c>
      <c r="R11" s="5">
        <f t="shared" si="6"/>
        <v>336</v>
      </c>
      <c r="S11" s="5">
        <v>336</v>
      </c>
      <c r="T11" s="1"/>
      <c r="U11" s="1">
        <f t="shared" si="4"/>
        <v>25.484848484848484</v>
      </c>
      <c r="V11" s="1">
        <f t="shared" si="5"/>
        <v>15.303030303030303</v>
      </c>
      <c r="W11" s="1">
        <f>VLOOKUP(A11,[1]TDSheet!$A:$L,6,0)/5</f>
        <v>9</v>
      </c>
      <c r="X11" s="1">
        <f>VLOOKUP(A11,[2]TDSheet!$A:$L,6,0)/5</f>
        <v>18.2</v>
      </c>
      <c r="Y11" s="1">
        <v>35.6</v>
      </c>
      <c r="Z11" s="1">
        <v>13.6</v>
      </c>
      <c r="AA11" s="1">
        <v>32.4</v>
      </c>
      <c r="AB11" s="1">
        <v>49.8</v>
      </c>
      <c r="AC11" s="1">
        <v>37.6</v>
      </c>
      <c r="AD11" s="1">
        <v>13.6</v>
      </c>
      <c r="AE11" s="1">
        <v>15</v>
      </c>
      <c r="AF11" s="1">
        <v>12.4</v>
      </c>
      <c r="AG11" s="1"/>
      <c r="AH11" s="1">
        <f t="shared" si="7"/>
        <v>100.8</v>
      </c>
      <c r="AI11" s="8">
        <v>12</v>
      </c>
      <c r="AJ11" s="11">
        <f t="shared" si="8"/>
        <v>28</v>
      </c>
      <c r="AK11" s="1">
        <f t="shared" si="9"/>
        <v>100.8</v>
      </c>
      <c r="AL11" s="1">
        <v>14</v>
      </c>
      <c r="AM11" s="1">
        <v>70</v>
      </c>
      <c r="AN11" s="11">
        <f t="shared" si="10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41</v>
      </c>
      <c r="C12" s="1">
        <v>749</v>
      </c>
      <c r="D12" s="1">
        <v>5</v>
      </c>
      <c r="E12" s="1">
        <v>34</v>
      </c>
      <c r="F12" s="1">
        <v>713</v>
      </c>
      <c r="G12" s="8">
        <v>0.3</v>
      </c>
      <c r="H12" s="1">
        <v>180</v>
      </c>
      <c r="I12" s="1" t="s">
        <v>46</v>
      </c>
      <c r="J12" s="1">
        <v>37</v>
      </c>
      <c r="K12" s="1">
        <f t="shared" si="2"/>
        <v>-3</v>
      </c>
      <c r="L12" s="1"/>
      <c r="M12" s="1"/>
      <c r="N12" s="1"/>
      <c r="O12" s="1">
        <f t="shared" si="3"/>
        <v>6.8</v>
      </c>
      <c r="P12" s="5"/>
      <c r="Q12" s="5"/>
      <c r="R12" s="5">
        <f t="shared" si="6"/>
        <v>0</v>
      </c>
      <c r="S12" s="5"/>
      <c r="T12" s="1"/>
      <c r="U12" s="1">
        <f t="shared" si="4"/>
        <v>104.85294117647059</v>
      </c>
      <c r="V12" s="1">
        <f t="shared" si="5"/>
        <v>104.85294117647059</v>
      </c>
      <c r="W12" s="1">
        <f>VLOOKUP(A12,[1]TDSheet!$A:$L,6,0)/5</f>
        <v>8.6</v>
      </c>
      <c r="X12" s="1">
        <f>VLOOKUP(A12,[2]TDSheet!$A:$L,6,0)/5</f>
        <v>6.4</v>
      </c>
      <c r="Y12" s="1">
        <v>9.6</v>
      </c>
      <c r="Z12" s="1">
        <v>6.2</v>
      </c>
      <c r="AA12" s="1">
        <v>13.5</v>
      </c>
      <c r="AB12" s="1">
        <v>23.1</v>
      </c>
      <c r="AC12" s="1">
        <v>11.2</v>
      </c>
      <c r="AD12" s="1">
        <v>5.6</v>
      </c>
      <c r="AE12" s="1">
        <v>6.6</v>
      </c>
      <c r="AF12" s="1">
        <v>7.8</v>
      </c>
      <c r="AG12" s="26" t="s">
        <v>47</v>
      </c>
      <c r="AH12" s="1">
        <f t="shared" si="7"/>
        <v>0</v>
      </c>
      <c r="AI12" s="8">
        <v>12</v>
      </c>
      <c r="AJ12" s="11">
        <f t="shared" si="8"/>
        <v>0</v>
      </c>
      <c r="AK12" s="1">
        <f t="shared" si="9"/>
        <v>0</v>
      </c>
      <c r="AL12" s="1">
        <v>14</v>
      </c>
      <c r="AM12" s="1">
        <v>70</v>
      </c>
      <c r="AN12" s="11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41</v>
      </c>
      <c r="C13" s="1">
        <v>322</v>
      </c>
      <c r="D13" s="1">
        <v>2</v>
      </c>
      <c r="E13" s="1">
        <v>53</v>
      </c>
      <c r="F13" s="1">
        <v>260</v>
      </c>
      <c r="G13" s="8">
        <v>0.3</v>
      </c>
      <c r="H13" s="1">
        <v>180</v>
      </c>
      <c r="I13" s="1" t="s">
        <v>46</v>
      </c>
      <c r="J13" s="1">
        <v>53</v>
      </c>
      <c r="K13" s="1">
        <f t="shared" si="2"/>
        <v>0</v>
      </c>
      <c r="L13" s="1"/>
      <c r="M13" s="1"/>
      <c r="N13" s="1"/>
      <c r="O13" s="1">
        <f t="shared" si="3"/>
        <v>10.6</v>
      </c>
      <c r="P13" s="5"/>
      <c r="Q13" s="5">
        <f>S13</f>
        <v>362</v>
      </c>
      <c r="R13" s="5">
        <f t="shared" si="6"/>
        <v>336</v>
      </c>
      <c r="S13" s="5">
        <v>362</v>
      </c>
      <c r="T13" s="1"/>
      <c r="U13" s="1">
        <f t="shared" si="4"/>
        <v>56.226415094339622</v>
      </c>
      <c r="V13" s="1">
        <f t="shared" si="5"/>
        <v>24.528301886792455</v>
      </c>
      <c r="W13" s="1">
        <f>VLOOKUP(A13,[1]TDSheet!$A:$L,6,0)/5</f>
        <v>27.6</v>
      </c>
      <c r="X13" s="1">
        <f>VLOOKUP(A13,[2]TDSheet!$A:$L,6,0)/5</f>
        <v>8.4</v>
      </c>
      <c r="Y13" s="1">
        <v>0</v>
      </c>
      <c r="Z13" s="1">
        <v>22.6</v>
      </c>
      <c r="AA13" s="1">
        <v>37.200000000000003</v>
      </c>
      <c r="AB13" s="1">
        <v>59.7</v>
      </c>
      <c r="AC13" s="1">
        <v>22.6</v>
      </c>
      <c r="AD13" s="1">
        <v>16.399999999999999</v>
      </c>
      <c r="AE13" s="1">
        <v>21.6</v>
      </c>
      <c r="AF13" s="1">
        <v>20</v>
      </c>
      <c r="AG13" s="26" t="s">
        <v>47</v>
      </c>
      <c r="AH13" s="1">
        <f t="shared" si="7"/>
        <v>108.6</v>
      </c>
      <c r="AI13" s="8">
        <v>12</v>
      </c>
      <c r="AJ13" s="11">
        <f t="shared" si="8"/>
        <v>28</v>
      </c>
      <c r="AK13" s="1">
        <f t="shared" si="9"/>
        <v>100.8</v>
      </c>
      <c r="AL13" s="1">
        <v>14</v>
      </c>
      <c r="AM13" s="1">
        <v>70</v>
      </c>
      <c r="AN13" s="11">
        <f t="shared" si="10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41</v>
      </c>
      <c r="C14" s="1">
        <v>901</v>
      </c>
      <c r="D14" s="1"/>
      <c r="E14" s="1">
        <v>13</v>
      </c>
      <c r="F14" s="1">
        <v>864</v>
      </c>
      <c r="G14" s="8">
        <v>0.09</v>
      </c>
      <c r="H14" s="1">
        <v>180</v>
      </c>
      <c r="I14" s="1" t="s">
        <v>46</v>
      </c>
      <c r="J14" s="1">
        <v>13</v>
      </c>
      <c r="K14" s="1">
        <f t="shared" si="2"/>
        <v>0</v>
      </c>
      <c r="L14" s="1"/>
      <c r="M14" s="1"/>
      <c r="N14" s="1"/>
      <c r="O14" s="1">
        <f t="shared" si="3"/>
        <v>2.6</v>
      </c>
      <c r="P14" s="5"/>
      <c r="Q14" s="5"/>
      <c r="R14" s="5">
        <f t="shared" si="6"/>
        <v>0</v>
      </c>
      <c r="S14" s="5"/>
      <c r="T14" s="1"/>
      <c r="U14" s="1">
        <f t="shared" si="4"/>
        <v>332.30769230769232</v>
      </c>
      <c r="V14" s="1">
        <f t="shared" si="5"/>
        <v>332.30769230769232</v>
      </c>
      <c r="W14" s="1">
        <f>VLOOKUP(A14,[1]TDSheet!$A:$L,6,0)/5</f>
        <v>16.8</v>
      </c>
      <c r="X14" s="1">
        <f>VLOOKUP(A14,[2]TDSheet!$A:$L,6,0)/5</f>
        <v>15</v>
      </c>
      <c r="Y14" s="1">
        <v>25.2</v>
      </c>
      <c r="Z14" s="1">
        <v>6.6</v>
      </c>
      <c r="AA14" s="1">
        <v>6.57</v>
      </c>
      <c r="AB14" s="1">
        <v>10.08</v>
      </c>
      <c r="AC14" s="1">
        <v>22.4</v>
      </c>
      <c r="AD14" s="1">
        <v>3.6</v>
      </c>
      <c r="AE14" s="1">
        <v>31.8</v>
      </c>
      <c r="AF14" s="1">
        <v>0.6</v>
      </c>
      <c r="AG14" s="26" t="s">
        <v>47</v>
      </c>
      <c r="AH14" s="1">
        <f t="shared" si="7"/>
        <v>0</v>
      </c>
      <c r="AI14" s="8">
        <v>24</v>
      </c>
      <c r="AJ14" s="11">
        <f t="shared" si="8"/>
        <v>0</v>
      </c>
      <c r="AK14" s="1">
        <f t="shared" si="9"/>
        <v>0</v>
      </c>
      <c r="AL14" s="1">
        <v>14</v>
      </c>
      <c r="AM14" s="1">
        <v>126</v>
      </c>
      <c r="AN14" s="11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41</v>
      </c>
      <c r="C15" s="1">
        <v>572</v>
      </c>
      <c r="D15" s="1">
        <v>2</v>
      </c>
      <c r="E15" s="1">
        <v>48</v>
      </c>
      <c r="F15" s="1">
        <v>524</v>
      </c>
      <c r="G15" s="8">
        <v>0.36</v>
      </c>
      <c r="H15" s="1">
        <v>180</v>
      </c>
      <c r="I15" s="1" t="s">
        <v>46</v>
      </c>
      <c r="J15" s="1">
        <v>48</v>
      </c>
      <c r="K15" s="1">
        <f t="shared" si="2"/>
        <v>0</v>
      </c>
      <c r="L15" s="1"/>
      <c r="M15" s="1"/>
      <c r="N15" s="1"/>
      <c r="O15" s="1">
        <f t="shared" si="3"/>
        <v>9.6</v>
      </c>
      <c r="P15" s="5"/>
      <c r="Q15" s="5">
        <f>S15</f>
        <v>120</v>
      </c>
      <c r="R15" s="5">
        <f t="shared" si="6"/>
        <v>140</v>
      </c>
      <c r="S15" s="5">
        <v>120</v>
      </c>
      <c r="T15" s="1" t="s">
        <v>107</v>
      </c>
      <c r="U15" s="1">
        <f t="shared" si="4"/>
        <v>69.166666666666671</v>
      </c>
      <c r="V15" s="1">
        <f t="shared" si="5"/>
        <v>54.583333333333336</v>
      </c>
      <c r="W15" s="1">
        <f>VLOOKUP(A15,[1]TDSheet!$A:$L,6,0)/5</f>
        <v>6.8</v>
      </c>
      <c r="X15" s="1">
        <f>VLOOKUP(A15,[2]TDSheet!$A:$L,6,0)/5</f>
        <v>4.2</v>
      </c>
      <c r="Y15" s="1">
        <v>6</v>
      </c>
      <c r="Z15" s="1">
        <v>5.8</v>
      </c>
      <c r="AA15" s="1">
        <v>11.16</v>
      </c>
      <c r="AB15" s="1">
        <v>15.48</v>
      </c>
      <c r="AC15" s="1">
        <v>5.4</v>
      </c>
      <c r="AD15" s="1">
        <v>6.8</v>
      </c>
      <c r="AE15" s="1">
        <v>7</v>
      </c>
      <c r="AF15" s="1">
        <v>8.4</v>
      </c>
      <c r="AG15" s="26" t="s">
        <v>47</v>
      </c>
      <c r="AH15" s="1">
        <f t="shared" si="7"/>
        <v>43.199999999999996</v>
      </c>
      <c r="AI15" s="8">
        <v>10</v>
      </c>
      <c r="AJ15" s="11">
        <f t="shared" si="8"/>
        <v>14</v>
      </c>
      <c r="AK15" s="1">
        <f t="shared" si="9"/>
        <v>50.4</v>
      </c>
      <c r="AL15" s="1">
        <v>14</v>
      </c>
      <c r="AM15" s="1">
        <v>70</v>
      </c>
      <c r="AN15" s="11">
        <f t="shared" si="10"/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55</v>
      </c>
      <c r="C16" s="1">
        <v>41</v>
      </c>
      <c r="D16" s="1"/>
      <c r="E16" s="1"/>
      <c r="F16" s="1">
        <v>41</v>
      </c>
      <c r="G16" s="8">
        <v>1</v>
      </c>
      <c r="H16" s="1">
        <v>180</v>
      </c>
      <c r="I16" s="1" t="s">
        <v>46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5">
        <f t="shared" si="6"/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f>VLOOKUP(A16,[1]TDSheet!$A:$L,6,0)/5</f>
        <v>1.1000000000000001</v>
      </c>
      <c r="X16" s="1">
        <f>VLOOKUP(A16,[2]TDSheet!$A:$L,6,0)/5</f>
        <v>1.1000000000000001</v>
      </c>
      <c r="Y16" s="1">
        <v>0</v>
      </c>
      <c r="Z16" s="1">
        <v>0</v>
      </c>
      <c r="AA16" s="1">
        <v>0</v>
      </c>
      <c r="AB16" s="1">
        <v>5.5</v>
      </c>
      <c r="AC16" s="1">
        <v>1.1000000000000001</v>
      </c>
      <c r="AD16" s="1">
        <v>0</v>
      </c>
      <c r="AE16" s="1">
        <v>1.1000000000000001</v>
      </c>
      <c r="AF16" s="1">
        <v>2.1</v>
      </c>
      <c r="AG16" s="27" t="s">
        <v>103</v>
      </c>
      <c r="AH16" s="1">
        <f t="shared" si="7"/>
        <v>0</v>
      </c>
      <c r="AI16" s="8">
        <v>5.5</v>
      </c>
      <c r="AJ16" s="11">
        <f t="shared" si="8"/>
        <v>0</v>
      </c>
      <c r="AK16" s="1">
        <f t="shared" si="9"/>
        <v>0</v>
      </c>
      <c r="AL16" s="1">
        <v>12</v>
      </c>
      <c r="AM16" s="7"/>
      <c r="AN16" s="15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41</v>
      </c>
      <c r="C17" s="1">
        <v>574</v>
      </c>
      <c r="D17" s="1"/>
      <c r="E17" s="1">
        <v>50</v>
      </c>
      <c r="F17" s="1">
        <v>522</v>
      </c>
      <c r="G17" s="8">
        <v>0.25</v>
      </c>
      <c r="H17" s="1">
        <v>180</v>
      </c>
      <c r="I17" s="1" t="s">
        <v>46</v>
      </c>
      <c r="J17" s="1">
        <v>50</v>
      </c>
      <c r="K17" s="1">
        <f t="shared" si="2"/>
        <v>0</v>
      </c>
      <c r="L17" s="1"/>
      <c r="M17" s="1"/>
      <c r="N17" s="1"/>
      <c r="O17" s="1">
        <f t="shared" si="3"/>
        <v>10</v>
      </c>
      <c r="P17" s="5"/>
      <c r="Q17" s="5">
        <f t="shared" ref="Q17:Q18" si="12">S17</f>
        <v>336</v>
      </c>
      <c r="R17" s="5">
        <f t="shared" si="6"/>
        <v>336</v>
      </c>
      <c r="S17" s="5">
        <v>336</v>
      </c>
      <c r="T17" s="34" t="s">
        <v>107</v>
      </c>
      <c r="U17" s="1">
        <f t="shared" si="4"/>
        <v>85.8</v>
      </c>
      <c r="V17" s="1">
        <f t="shared" si="5"/>
        <v>52.2</v>
      </c>
      <c r="W17" s="1">
        <f>VLOOKUP(A17,[1]TDSheet!$A:$L,6,0)/5</f>
        <v>8.8000000000000007</v>
      </c>
      <c r="X17" s="1">
        <f>VLOOKUP(A17,[2]TDSheet!$A:$L,6,0)/5</f>
        <v>6</v>
      </c>
      <c r="Y17" s="1">
        <v>9.6</v>
      </c>
      <c r="Z17" s="1">
        <v>8</v>
      </c>
      <c r="AA17" s="1">
        <v>19.75</v>
      </c>
      <c r="AB17" s="1">
        <v>35.25</v>
      </c>
      <c r="AC17" s="1">
        <v>28.8</v>
      </c>
      <c r="AD17" s="1">
        <v>13.8</v>
      </c>
      <c r="AE17" s="1">
        <v>10.199999999999999</v>
      </c>
      <c r="AF17" s="1">
        <v>11.2</v>
      </c>
      <c r="AG17" s="26" t="s">
        <v>47</v>
      </c>
      <c r="AH17" s="1">
        <f t="shared" si="7"/>
        <v>84</v>
      </c>
      <c r="AI17" s="8">
        <v>12</v>
      </c>
      <c r="AJ17" s="11">
        <f t="shared" si="8"/>
        <v>28</v>
      </c>
      <c r="AK17" s="1">
        <f t="shared" si="9"/>
        <v>84</v>
      </c>
      <c r="AL17" s="1">
        <v>14</v>
      </c>
      <c r="AM17" s="1">
        <v>70</v>
      </c>
      <c r="AN17" s="11">
        <f t="shared" si="10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41</v>
      </c>
      <c r="C18" s="1">
        <v>471</v>
      </c>
      <c r="D18" s="1">
        <v>6</v>
      </c>
      <c r="E18" s="1">
        <v>52</v>
      </c>
      <c r="F18" s="1">
        <v>415</v>
      </c>
      <c r="G18" s="8">
        <v>0.25</v>
      </c>
      <c r="H18" s="1">
        <v>180</v>
      </c>
      <c r="I18" s="1" t="s">
        <v>46</v>
      </c>
      <c r="J18" s="1">
        <v>52</v>
      </c>
      <c r="K18" s="1">
        <f t="shared" si="2"/>
        <v>0</v>
      </c>
      <c r="L18" s="1"/>
      <c r="M18" s="1"/>
      <c r="N18" s="1"/>
      <c r="O18" s="1">
        <f t="shared" si="3"/>
        <v>10.4</v>
      </c>
      <c r="P18" s="5"/>
      <c r="Q18" s="5">
        <f t="shared" si="12"/>
        <v>336</v>
      </c>
      <c r="R18" s="5">
        <f t="shared" si="6"/>
        <v>336</v>
      </c>
      <c r="S18" s="5">
        <v>336</v>
      </c>
      <c r="T18" s="34" t="s">
        <v>107</v>
      </c>
      <c r="U18" s="1">
        <f t="shared" si="4"/>
        <v>72.211538461538453</v>
      </c>
      <c r="V18" s="1">
        <f t="shared" si="5"/>
        <v>39.903846153846153</v>
      </c>
      <c r="W18" s="1">
        <f>VLOOKUP(A18,[1]TDSheet!$A:$L,6,0)/5</f>
        <v>13.8</v>
      </c>
      <c r="X18" s="1">
        <f>VLOOKUP(A18,[2]TDSheet!$A:$L,6,0)/5</f>
        <v>11.6</v>
      </c>
      <c r="Y18" s="1">
        <v>13.2</v>
      </c>
      <c r="Z18" s="1">
        <v>11.6</v>
      </c>
      <c r="AA18" s="1">
        <v>16.75</v>
      </c>
      <c r="AB18" s="1">
        <v>41</v>
      </c>
      <c r="AC18" s="1">
        <v>35.4</v>
      </c>
      <c r="AD18" s="1">
        <v>8.8000000000000007</v>
      </c>
      <c r="AE18" s="1">
        <v>8.8000000000000007</v>
      </c>
      <c r="AF18" s="1">
        <v>6.6</v>
      </c>
      <c r="AG18" s="26" t="s">
        <v>47</v>
      </c>
      <c r="AH18" s="1">
        <f t="shared" si="7"/>
        <v>84</v>
      </c>
      <c r="AI18" s="8">
        <v>12</v>
      </c>
      <c r="AJ18" s="11">
        <f t="shared" si="8"/>
        <v>28</v>
      </c>
      <c r="AK18" s="1">
        <f t="shared" si="9"/>
        <v>84</v>
      </c>
      <c r="AL18" s="1">
        <v>14</v>
      </c>
      <c r="AM18" s="1">
        <v>70</v>
      </c>
      <c r="AN18" s="11">
        <f t="shared" si="10"/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55</v>
      </c>
      <c r="C19" s="1">
        <v>17.3</v>
      </c>
      <c r="D19" s="1"/>
      <c r="E19" s="1">
        <v>3.7</v>
      </c>
      <c r="F19" s="1">
        <v>13.6</v>
      </c>
      <c r="G19" s="8">
        <v>1</v>
      </c>
      <c r="H19" s="1">
        <v>180</v>
      </c>
      <c r="I19" s="1" t="s">
        <v>46</v>
      </c>
      <c r="J19" s="1">
        <v>3.7</v>
      </c>
      <c r="K19" s="1">
        <f t="shared" si="2"/>
        <v>0</v>
      </c>
      <c r="L19" s="1"/>
      <c r="M19" s="1"/>
      <c r="N19" s="1"/>
      <c r="O19" s="1">
        <f t="shared" si="3"/>
        <v>0.74</v>
      </c>
      <c r="P19" s="5"/>
      <c r="Q19" s="5"/>
      <c r="R19" s="5">
        <f t="shared" si="6"/>
        <v>0</v>
      </c>
      <c r="S19" s="5"/>
      <c r="T19" s="1"/>
      <c r="U19" s="1">
        <f t="shared" si="4"/>
        <v>18.378378378378379</v>
      </c>
      <c r="V19" s="1">
        <f t="shared" si="5"/>
        <v>18.378378378378379</v>
      </c>
      <c r="W19" s="1">
        <f>VLOOKUP(A19,[1]TDSheet!$A:$L,6,0)/5</f>
        <v>2.2199999999999998</v>
      </c>
      <c r="X19" s="1">
        <f>VLOOKUP(A19,[2]TDSheet!$A:$L,6,0)/5</f>
        <v>0.74</v>
      </c>
      <c r="Y19" s="1">
        <v>0.74</v>
      </c>
      <c r="Z19" s="1">
        <v>1.48</v>
      </c>
      <c r="AA19" s="1">
        <v>11.1</v>
      </c>
      <c r="AB19" s="1">
        <v>7.4</v>
      </c>
      <c r="AC19" s="1">
        <v>1.48</v>
      </c>
      <c r="AD19" s="1">
        <v>0</v>
      </c>
      <c r="AE19" s="1">
        <v>0</v>
      </c>
      <c r="AF19" s="1">
        <v>1.48</v>
      </c>
      <c r="AG19" s="27" t="s">
        <v>67</v>
      </c>
      <c r="AH19" s="1">
        <f t="shared" si="7"/>
        <v>0</v>
      </c>
      <c r="AI19" s="8">
        <v>3.7</v>
      </c>
      <c r="AJ19" s="11">
        <f t="shared" si="8"/>
        <v>0</v>
      </c>
      <c r="AK19" s="1">
        <f t="shared" si="9"/>
        <v>0</v>
      </c>
      <c r="AL19" s="1">
        <v>14</v>
      </c>
      <c r="AM19" s="1">
        <v>126</v>
      </c>
      <c r="AN19" s="11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41</v>
      </c>
      <c r="C20" s="1">
        <v>287</v>
      </c>
      <c r="D20" s="1"/>
      <c r="E20" s="1">
        <v>52</v>
      </c>
      <c r="F20" s="1">
        <v>231</v>
      </c>
      <c r="G20" s="8">
        <v>0.25</v>
      </c>
      <c r="H20" s="1">
        <v>180</v>
      </c>
      <c r="I20" s="1" t="s">
        <v>46</v>
      </c>
      <c r="J20" s="1">
        <v>52</v>
      </c>
      <c r="K20" s="1">
        <f t="shared" si="2"/>
        <v>0</v>
      </c>
      <c r="L20" s="1"/>
      <c r="M20" s="1"/>
      <c r="N20" s="1"/>
      <c r="O20" s="1">
        <f t="shared" si="3"/>
        <v>10.4</v>
      </c>
      <c r="P20" s="5"/>
      <c r="Q20" s="5">
        <f>S20</f>
        <v>144</v>
      </c>
      <c r="R20" s="5">
        <f t="shared" si="6"/>
        <v>168</v>
      </c>
      <c r="S20" s="5">
        <v>144</v>
      </c>
      <c r="T20" s="1" t="s">
        <v>107</v>
      </c>
      <c r="U20" s="1">
        <f t="shared" si="4"/>
        <v>38.365384615384613</v>
      </c>
      <c r="V20" s="1">
        <f t="shared" si="5"/>
        <v>22.21153846153846</v>
      </c>
      <c r="W20" s="1">
        <f>VLOOKUP(A20,[1]TDSheet!$A:$L,6,0)/5</f>
        <v>16.8</v>
      </c>
      <c r="X20" s="1">
        <f>VLOOKUP(A20,[2]TDSheet!$A:$L,6,0)/5</f>
        <v>6</v>
      </c>
      <c r="Y20" s="1">
        <v>6.4</v>
      </c>
      <c r="Z20" s="1">
        <v>19.399999999999999</v>
      </c>
      <c r="AA20" s="1">
        <v>6.25</v>
      </c>
      <c r="AB20" s="1">
        <v>41</v>
      </c>
      <c r="AC20" s="1">
        <v>34.4</v>
      </c>
      <c r="AD20" s="1">
        <v>5.2</v>
      </c>
      <c r="AE20" s="1">
        <v>11.4</v>
      </c>
      <c r="AF20" s="1">
        <v>6.6</v>
      </c>
      <c r="AG20" s="26" t="s">
        <v>47</v>
      </c>
      <c r="AH20" s="1">
        <f t="shared" si="7"/>
        <v>36</v>
      </c>
      <c r="AI20" s="8">
        <v>6</v>
      </c>
      <c r="AJ20" s="11">
        <f t="shared" si="8"/>
        <v>28</v>
      </c>
      <c r="AK20" s="1">
        <f t="shared" si="9"/>
        <v>42</v>
      </c>
      <c r="AL20" s="1">
        <v>14</v>
      </c>
      <c r="AM20" s="1">
        <v>140</v>
      </c>
      <c r="AN20" s="11">
        <f t="shared" si="10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41</v>
      </c>
      <c r="C21" s="1">
        <v>578</v>
      </c>
      <c r="D21" s="1"/>
      <c r="E21" s="1">
        <v>25</v>
      </c>
      <c r="F21" s="1">
        <v>549</v>
      </c>
      <c r="G21" s="8">
        <v>0.25</v>
      </c>
      <c r="H21" s="1">
        <v>180</v>
      </c>
      <c r="I21" s="1" t="s">
        <v>46</v>
      </c>
      <c r="J21" s="1">
        <v>25</v>
      </c>
      <c r="K21" s="1">
        <f t="shared" si="2"/>
        <v>0</v>
      </c>
      <c r="L21" s="1"/>
      <c r="M21" s="1"/>
      <c r="N21" s="1"/>
      <c r="O21" s="1">
        <f t="shared" si="3"/>
        <v>5</v>
      </c>
      <c r="P21" s="5"/>
      <c r="Q21" s="5"/>
      <c r="R21" s="5">
        <f t="shared" si="6"/>
        <v>0</v>
      </c>
      <c r="S21" s="5"/>
      <c r="T21" s="1"/>
      <c r="U21" s="1">
        <f t="shared" si="4"/>
        <v>109.8</v>
      </c>
      <c r="V21" s="1">
        <f t="shared" si="5"/>
        <v>109.8</v>
      </c>
      <c r="W21" s="1">
        <f>VLOOKUP(A21,[1]TDSheet!$A:$L,6,0)/5</f>
        <v>7</v>
      </c>
      <c r="X21" s="1">
        <f>VLOOKUP(A21,[2]TDSheet!$A:$L,6,0)/5</f>
        <v>5.2</v>
      </c>
      <c r="Y21" s="1">
        <v>6.8</v>
      </c>
      <c r="Z21" s="1">
        <v>5.4</v>
      </c>
      <c r="AA21" s="1">
        <v>4.75</v>
      </c>
      <c r="AB21" s="1">
        <v>16.25</v>
      </c>
      <c r="AC21" s="1">
        <v>30.4</v>
      </c>
      <c r="AD21" s="1">
        <v>5.4</v>
      </c>
      <c r="AE21" s="1">
        <v>7.6</v>
      </c>
      <c r="AF21" s="1">
        <v>11.4</v>
      </c>
      <c r="AG21" s="26" t="s">
        <v>47</v>
      </c>
      <c r="AH21" s="1">
        <f t="shared" si="7"/>
        <v>0</v>
      </c>
      <c r="AI21" s="8">
        <v>6</v>
      </c>
      <c r="AJ21" s="11">
        <f t="shared" si="8"/>
        <v>0</v>
      </c>
      <c r="AK21" s="1">
        <f t="shared" si="9"/>
        <v>0</v>
      </c>
      <c r="AL21" s="1">
        <v>14</v>
      </c>
      <c r="AM21" s="1">
        <v>140</v>
      </c>
      <c r="AN21" s="11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406</v>
      </c>
      <c r="D22" s="1"/>
      <c r="E22" s="1">
        <v>85</v>
      </c>
      <c r="F22" s="1">
        <v>310</v>
      </c>
      <c r="G22" s="8">
        <v>0.25</v>
      </c>
      <c r="H22" s="1">
        <v>180</v>
      </c>
      <c r="I22" s="1" t="s">
        <v>46</v>
      </c>
      <c r="J22" s="1">
        <v>85</v>
      </c>
      <c r="K22" s="1">
        <f t="shared" si="2"/>
        <v>0</v>
      </c>
      <c r="L22" s="1"/>
      <c r="M22" s="1"/>
      <c r="N22" s="1"/>
      <c r="O22" s="1">
        <f t="shared" si="3"/>
        <v>17</v>
      </c>
      <c r="P22" s="5"/>
      <c r="Q22" s="5">
        <f t="shared" ref="Q22:Q25" si="13">S22</f>
        <v>168</v>
      </c>
      <c r="R22" s="5">
        <f t="shared" si="6"/>
        <v>168</v>
      </c>
      <c r="S22" s="5">
        <v>168</v>
      </c>
      <c r="T22" s="1" t="s">
        <v>107</v>
      </c>
      <c r="U22" s="1">
        <f t="shared" si="4"/>
        <v>28.117647058823529</v>
      </c>
      <c r="V22" s="1">
        <f t="shared" si="5"/>
        <v>18.235294117647058</v>
      </c>
      <c r="W22" s="1">
        <f>VLOOKUP(A22,[1]TDSheet!$A:$L,6,0)/5</f>
        <v>15.4</v>
      </c>
      <c r="X22" s="1">
        <f>VLOOKUP(A22,[2]TDSheet!$A:$L,6,0)/5</f>
        <v>4.2</v>
      </c>
      <c r="Y22" s="1">
        <v>12.2</v>
      </c>
      <c r="Z22" s="1">
        <v>19</v>
      </c>
      <c r="AA22" s="1">
        <v>19.25</v>
      </c>
      <c r="AB22" s="1">
        <v>25.25</v>
      </c>
      <c r="AC22" s="1">
        <v>16.2</v>
      </c>
      <c r="AD22" s="1">
        <v>10.8</v>
      </c>
      <c r="AE22" s="1">
        <v>7</v>
      </c>
      <c r="AF22" s="1">
        <v>16.399999999999999</v>
      </c>
      <c r="AG22" s="1"/>
      <c r="AH22" s="1">
        <f t="shared" si="7"/>
        <v>42</v>
      </c>
      <c r="AI22" s="8">
        <v>12</v>
      </c>
      <c r="AJ22" s="11">
        <f t="shared" si="8"/>
        <v>14</v>
      </c>
      <c r="AK22" s="1">
        <f t="shared" si="9"/>
        <v>42</v>
      </c>
      <c r="AL22" s="1">
        <v>14</v>
      </c>
      <c r="AM22" s="1">
        <v>70</v>
      </c>
      <c r="AN22" s="11">
        <f t="shared" si="10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430</v>
      </c>
      <c r="D23" s="1"/>
      <c r="E23" s="1">
        <v>52</v>
      </c>
      <c r="F23" s="1">
        <v>371</v>
      </c>
      <c r="G23" s="8">
        <v>0.25</v>
      </c>
      <c r="H23" s="1">
        <v>180</v>
      </c>
      <c r="I23" s="1" t="s">
        <v>46</v>
      </c>
      <c r="J23" s="1">
        <v>52</v>
      </c>
      <c r="K23" s="1">
        <f t="shared" si="2"/>
        <v>0</v>
      </c>
      <c r="L23" s="1"/>
      <c r="M23" s="1"/>
      <c r="N23" s="1"/>
      <c r="O23" s="1">
        <f t="shared" si="3"/>
        <v>10.4</v>
      </c>
      <c r="P23" s="5"/>
      <c r="Q23" s="5">
        <f t="shared" si="13"/>
        <v>168</v>
      </c>
      <c r="R23" s="5">
        <f t="shared" si="6"/>
        <v>168</v>
      </c>
      <c r="S23" s="5">
        <v>168</v>
      </c>
      <c r="T23" s="1" t="s">
        <v>107</v>
      </c>
      <c r="U23" s="1">
        <f t="shared" si="4"/>
        <v>51.826923076923073</v>
      </c>
      <c r="V23" s="1">
        <f t="shared" si="5"/>
        <v>35.67307692307692</v>
      </c>
      <c r="W23" s="1">
        <f>VLOOKUP(A23,[1]TDSheet!$A:$L,6,0)/5</f>
        <v>12</v>
      </c>
      <c r="X23" s="1">
        <f>VLOOKUP(A23,[2]TDSheet!$A:$L,6,0)/5</f>
        <v>5.4</v>
      </c>
      <c r="Y23" s="1">
        <v>9.4</v>
      </c>
      <c r="Z23" s="1">
        <v>13.8</v>
      </c>
      <c r="AA23" s="1">
        <v>11.75</v>
      </c>
      <c r="AB23" s="1">
        <v>41.5</v>
      </c>
      <c r="AC23" s="1">
        <v>8.6</v>
      </c>
      <c r="AD23" s="1">
        <v>6.2</v>
      </c>
      <c r="AE23" s="1">
        <v>4.2</v>
      </c>
      <c r="AF23" s="1">
        <v>12.2</v>
      </c>
      <c r="AG23" s="26" t="s">
        <v>47</v>
      </c>
      <c r="AH23" s="1">
        <f t="shared" si="7"/>
        <v>42</v>
      </c>
      <c r="AI23" s="8">
        <v>12</v>
      </c>
      <c r="AJ23" s="11">
        <f t="shared" si="8"/>
        <v>14</v>
      </c>
      <c r="AK23" s="1">
        <f t="shared" si="9"/>
        <v>42</v>
      </c>
      <c r="AL23" s="1">
        <v>14</v>
      </c>
      <c r="AM23" s="1">
        <v>70</v>
      </c>
      <c r="AN23" s="11">
        <f t="shared" si="10"/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140</v>
      </c>
      <c r="D24" s="1">
        <v>4</v>
      </c>
      <c r="E24" s="1">
        <v>38</v>
      </c>
      <c r="F24" s="1">
        <v>98</v>
      </c>
      <c r="G24" s="8">
        <v>0.25</v>
      </c>
      <c r="H24" s="1">
        <v>180</v>
      </c>
      <c r="I24" s="1" t="s">
        <v>46</v>
      </c>
      <c r="J24" s="1">
        <v>42</v>
      </c>
      <c r="K24" s="1">
        <f t="shared" si="2"/>
        <v>-4</v>
      </c>
      <c r="L24" s="1"/>
      <c r="M24" s="1"/>
      <c r="N24" s="1"/>
      <c r="O24" s="1">
        <f t="shared" si="3"/>
        <v>7.6</v>
      </c>
      <c r="P24" s="5">
        <v>92</v>
      </c>
      <c r="Q24" s="5">
        <f t="shared" si="13"/>
        <v>168</v>
      </c>
      <c r="R24" s="5">
        <f t="shared" si="6"/>
        <v>168</v>
      </c>
      <c r="S24" s="5">
        <v>168</v>
      </c>
      <c r="T24" s="1"/>
      <c r="U24" s="32">
        <f t="shared" si="4"/>
        <v>35</v>
      </c>
      <c r="V24" s="1">
        <f t="shared" si="5"/>
        <v>12.894736842105264</v>
      </c>
      <c r="W24" s="1">
        <f>VLOOKUP(A24,[1]TDSheet!$A:$L,6,0)/5</f>
        <v>3</v>
      </c>
      <c r="X24" s="1">
        <f>VLOOKUP(A24,[2]TDSheet!$A:$L,6,0)/5</f>
        <v>4.2</v>
      </c>
      <c r="Y24" s="1">
        <v>10.4</v>
      </c>
      <c r="Z24" s="1">
        <v>9.1999999999999993</v>
      </c>
      <c r="AA24" s="1">
        <v>8.75</v>
      </c>
      <c r="AB24" s="1">
        <v>14.25</v>
      </c>
      <c r="AC24" s="1">
        <v>6</v>
      </c>
      <c r="AD24" s="1">
        <v>5.2</v>
      </c>
      <c r="AE24" s="1">
        <v>2.8</v>
      </c>
      <c r="AF24" s="1">
        <v>9.8000000000000007</v>
      </c>
      <c r="AG24" s="1"/>
      <c r="AH24" s="1">
        <f t="shared" si="7"/>
        <v>42</v>
      </c>
      <c r="AI24" s="8">
        <v>12</v>
      </c>
      <c r="AJ24" s="11">
        <f t="shared" si="8"/>
        <v>14</v>
      </c>
      <c r="AK24" s="1">
        <f t="shared" si="9"/>
        <v>42</v>
      </c>
      <c r="AL24" s="1">
        <v>14</v>
      </c>
      <c r="AM24" s="1">
        <v>70</v>
      </c>
      <c r="AN24" s="11">
        <f t="shared" si="10"/>
        <v>0.2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55</v>
      </c>
      <c r="C25" s="1">
        <v>-11.4</v>
      </c>
      <c r="D25" s="1"/>
      <c r="E25" s="1"/>
      <c r="F25" s="1">
        <v>-11.4</v>
      </c>
      <c r="G25" s="8">
        <v>1</v>
      </c>
      <c r="H25" s="1">
        <v>180</v>
      </c>
      <c r="I25" s="1" t="s">
        <v>46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30"/>
      <c r="Q25" s="5">
        <f t="shared" si="13"/>
        <v>72</v>
      </c>
      <c r="R25" s="5">
        <f t="shared" si="6"/>
        <v>72</v>
      </c>
      <c r="S25" s="5">
        <v>72</v>
      </c>
      <c r="T25" s="34" t="s">
        <v>111</v>
      </c>
      <c r="U25" s="1" t="e">
        <f t="shared" si="4"/>
        <v>#DIV/0!</v>
      </c>
      <c r="V25" s="1" t="e">
        <f t="shared" si="5"/>
        <v>#DIV/0!</v>
      </c>
      <c r="W25" s="1">
        <f>VLOOKUP(A25,[1]TDSheet!$A:$L,6,0)/5</f>
        <v>2.4</v>
      </c>
      <c r="X25" s="1">
        <v>0</v>
      </c>
      <c r="Y25" s="1">
        <v>1.2</v>
      </c>
      <c r="Z25" s="1">
        <v>3.6</v>
      </c>
      <c r="AA25" s="1">
        <v>12</v>
      </c>
      <c r="AB25" s="1">
        <v>18</v>
      </c>
      <c r="AC25" s="1">
        <v>2.4</v>
      </c>
      <c r="AD25" s="1">
        <v>2.4</v>
      </c>
      <c r="AE25" s="1">
        <v>3.6</v>
      </c>
      <c r="AF25" s="1">
        <v>1.2</v>
      </c>
      <c r="AG25" s="31" t="s">
        <v>65</v>
      </c>
      <c r="AH25" s="1">
        <f t="shared" si="7"/>
        <v>72</v>
      </c>
      <c r="AI25" s="8">
        <v>6</v>
      </c>
      <c r="AJ25" s="11">
        <f t="shared" si="8"/>
        <v>12</v>
      </c>
      <c r="AK25" s="1">
        <f t="shared" si="9"/>
        <v>72</v>
      </c>
      <c r="AL25" s="1">
        <v>12</v>
      </c>
      <c r="AM25" s="1">
        <v>84</v>
      </c>
      <c r="AN25" s="11">
        <f t="shared" si="10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41</v>
      </c>
      <c r="C26" s="1">
        <v>653</v>
      </c>
      <c r="D26" s="1"/>
      <c r="E26" s="1">
        <v>88</v>
      </c>
      <c r="F26" s="1">
        <v>564</v>
      </c>
      <c r="G26" s="8">
        <v>0.25</v>
      </c>
      <c r="H26" s="1">
        <v>180</v>
      </c>
      <c r="I26" s="1" t="s">
        <v>46</v>
      </c>
      <c r="J26" s="1">
        <v>88</v>
      </c>
      <c r="K26" s="1">
        <f t="shared" si="2"/>
        <v>0</v>
      </c>
      <c r="L26" s="1"/>
      <c r="M26" s="1"/>
      <c r="N26" s="1"/>
      <c r="O26" s="1">
        <f t="shared" si="3"/>
        <v>17.600000000000001</v>
      </c>
      <c r="P26" s="5"/>
      <c r="Q26" s="5"/>
      <c r="R26" s="5">
        <f t="shared" ref="R26:R32" si="14">AI26*AJ26</f>
        <v>0</v>
      </c>
      <c r="S26" s="5"/>
      <c r="T26" s="1"/>
      <c r="U26" s="1">
        <f t="shared" si="4"/>
        <v>32.04545454545454</v>
      </c>
      <c r="V26" s="1">
        <f t="shared" si="5"/>
        <v>32.04545454545454</v>
      </c>
      <c r="W26" s="1">
        <f>VLOOKUP(A26,[1]TDSheet!$A:$L,6,0)/5</f>
        <v>16.399999999999999</v>
      </c>
      <c r="X26" s="1">
        <f>VLOOKUP(A26,[2]TDSheet!$A:$L,6,0)/5</f>
        <v>9.1999999999999993</v>
      </c>
      <c r="Y26" s="1">
        <v>12.4</v>
      </c>
      <c r="Z26" s="1">
        <v>1.8</v>
      </c>
      <c r="AA26" s="1">
        <v>22.25</v>
      </c>
      <c r="AB26" s="1">
        <v>60.5</v>
      </c>
      <c r="AC26" s="1">
        <v>17.600000000000001</v>
      </c>
      <c r="AD26" s="1">
        <v>2.8</v>
      </c>
      <c r="AE26" s="1">
        <v>7.8</v>
      </c>
      <c r="AF26" s="1">
        <v>7.2</v>
      </c>
      <c r="AG26" s="26" t="s">
        <v>47</v>
      </c>
      <c r="AH26" s="1">
        <f t="shared" si="7"/>
        <v>0</v>
      </c>
      <c r="AI26" s="8">
        <v>12</v>
      </c>
      <c r="AJ26" s="11">
        <f t="shared" si="8"/>
        <v>0</v>
      </c>
      <c r="AK26" s="1">
        <f t="shared" si="9"/>
        <v>0</v>
      </c>
      <c r="AL26" s="1">
        <v>14</v>
      </c>
      <c r="AM26" s="1">
        <v>70</v>
      </c>
      <c r="AN26" s="11">
        <f t="shared" ref="AN26:AN32" si="15"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41</v>
      </c>
      <c r="C27" s="1">
        <v>265</v>
      </c>
      <c r="D27" s="1"/>
      <c r="E27" s="1">
        <v>22</v>
      </c>
      <c r="F27" s="1">
        <v>243</v>
      </c>
      <c r="G27" s="8">
        <v>0.4</v>
      </c>
      <c r="H27" s="1">
        <v>180</v>
      </c>
      <c r="I27" s="1" t="s">
        <v>46</v>
      </c>
      <c r="J27" s="1">
        <v>22</v>
      </c>
      <c r="K27" s="1">
        <f t="shared" si="2"/>
        <v>0</v>
      </c>
      <c r="L27" s="1"/>
      <c r="M27" s="1"/>
      <c r="N27" s="1"/>
      <c r="O27" s="1">
        <f t="shared" si="3"/>
        <v>4.4000000000000004</v>
      </c>
      <c r="P27" s="5"/>
      <c r="Q27" s="5"/>
      <c r="R27" s="5">
        <f t="shared" si="14"/>
        <v>0</v>
      </c>
      <c r="S27" s="5"/>
      <c r="T27" s="1"/>
      <c r="U27" s="1">
        <f t="shared" si="4"/>
        <v>55.22727272727272</v>
      </c>
      <c r="V27" s="1">
        <f t="shared" si="5"/>
        <v>55.22727272727272</v>
      </c>
      <c r="W27" s="1">
        <f>VLOOKUP(A27,[1]TDSheet!$A:$L,6,0)/5</f>
        <v>1.2</v>
      </c>
      <c r="X27" s="1">
        <f>VLOOKUP(A27,[2]TDSheet!$A:$L,6,0)/5</f>
        <v>2</v>
      </c>
      <c r="Y27" s="1">
        <v>4</v>
      </c>
      <c r="Z27" s="1">
        <v>10.199999999999999</v>
      </c>
      <c r="AA27" s="1">
        <v>2.4</v>
      </c>
      <c r="AB27" s="1">
        <v>27.2</v>
      </c>
      <c r="AC27" s="1">
        <v>19.399999999999999</v>
      </c>
      <c r="AD27" s="1">
        <v>2.2000000000000002</v>
      </c>
      <c r="AE27" s="1">
        <v>1.6</v>
      </c>
      <c r="AF27" s="1">
        <v>4.2</v>
      </c>
      <c r="AG27" s="26" t="s">
        <v>47</v>
      </c>
      <c r="AH27" s="1">
        <f t="shared" si="7"/>
        <v>0</v>
      </c>
      <c r="AI27" s="8">
        <v>16</v>
      </c>
      <c r="AJ27" s="11">
        <f t="shared" si="8"/>
        <v>0</v>
      </c>
      <c r="AK27" s="1">
        <f t="shared" si="9"/>
        <v>0</v>
      </c>
      <c r="AL27" s="1">
        <v>12</v>
      </c>
      <c r="AM27" s="1">
        <v>84</v>
      </c>
      <c r="AN27" s="11">
        <f t="shared" si="15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41</v>
      </c>
      <c r="C28" s="1">
        <v>256</v>
      </c>
      <c r="D28" s="1"/>
      <c r="E28" s="1">
        <v>35</v>
      </c>
      <c r="F28" s="1">
        <v>220</v>
      </c>
      <c r="G28" s="8">
        <v>0.7</v>
      </c>
      <c r="H28" s="1">
        <v>180</v>
      </c>
      <c r="I28" s="1" t="s">
        <v>46</v>
      </c>
      <c r="J28" s="1">
        <v>35</v>
      </c>
      <c r="K28" s="1">
        <f t="shared" si="2"/>
        <v>0</v>
      </c>
      <c r="L28" s="1"/>
      <c r="M28" s="1"/>
      <c r="N28" s="1"/>
      <c r="O28" s="1">
        <f t="shared" si="3"/>
        <v>7</v>
      </c>
      <c r="P28" s="5"/>
      <c r="Q28" s="5"/>
      <c r="R28" s="5">
        <f t="shared" si="14"/>
        <v>0</v>
      </c>
      <c r="S28" s="5"/>
      <c r="T28" s="1"/>
      <c r="U28" s="1">
        <f t="shared" si="4"/>
        <v>31.428571428571427</v>
      </c>
      <c r="V28" s="1">
        <f t="shared" si="5"/>
        <v>31.428571428571427</v>
      </c>
      <c r="W28" s="1">
        <f>VLOOKUP(A28,[1]TDSheet!$A:$L,6,0)/5</f>
        <v>1.6</v>
      </c>
      <c r="X28" s="1">
        <f>VLOOKUP(A28,[2]TDSheet!$A:$L,6,0)/5</f>
        <v>5.2</v>
      </c>
      <c r="Y28" s="1">
        <v>2.2000000000000002</v>
      </c>
      <c r="Z28" s="1">
        <v>1.6</v>
      </c>
      <c r="AA28" s="1">
        <v>7</v>
      </c>
      <c r="AB28" s="1">
        <v>32.9</v>
      </c>
      <c r="AC28" s="1">
        <v>17.600000000000001</v>
      </c>
      <c r="AD28" s="1">
        <v>4.2</v>
      </c>
      <c r="AE28" s="1">
        <v>3.6</v>
      </c>
      <c r="AF28" s="1">
        <v>4.5999999999999996</v>
      </c>
      <c r="AG28" s="26" t="s">
        <v>47</v>
      </c>
      <c r="AH28" s="1">
        <f t="shared" si="7"/>
        <v>0</v>
      </c>
      <c r="AI28" s="8">
        <v>10</v>
      </c>
      <c r="AJ28" s="11">
        <f t="shared" si="8"/>
        <v>0</v>
      </c>
      <c r="AK28" s="1">
        <f t="shared" si="9"/>
        <v>0</v>
      </c>
      <c r="AL28" s="1">
        <v>12</v>
      </c>
      <c r="AM28" s="1">
        <v>84</v>
      </c>
      <c r="AN28" s="11">
        <f t="shared" si="15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55</v>
      </c>
      <c r="C29" s="1">
        <v>103</v>
      </c>
      <c r="D29" s="1"/>
      <c r="E29" s="1"/>
      <c r="F29" s="1">
        <v>100.3</v>
      </c>
      <c r="G29" s="8">
        <v>1</v>
      </c>
      <c r="H29" s="1">
        <v>180</v>
      </c>
      <c r="I29" s="1" t="s">
        <v>46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5">
        <f t="shared" si="14"/>
        <v>0</v>
      </c>
      <c r="S29" s="5"/>
      <c r="T29" s="1"/>
      <c r="U29" s="1" t="e">
        <f t="shared" si="4"/>
        <v>#DIV/0!</v>
      </c>
      <c r="V29" s="1" t="e">
        <f t="shared" si="5"/>
        <v>#DIV/0!</v>
      </c>
      <c r="W29" s="1">
        <f>VLOOKUP(A29,[1]TDSheet!$A:$L,6,0)/5</f>
        <v>0.54</v>
      </c>
      <c r="X29" s="1">
        <f>VLOOKUP(A29,[2]TDSheet!$A:$L,6,0)/5</f>
        <v>0.54</v>
      </c>
      <c r="Y29" s="1">
        <v>0</v>
      </c>
      <c r="Z29" s="1">
        <v>0</v>
      </c>
      <c r="AA29" s="1">
        <v>5.4</v>
      </c>
      <c r="AB29" s="1">
        <v>0</v>
      </c>
      <c r="AC29" s="1">
        <v>0.54</v>
      </c>
      <c r="AD29" s="1">
        <v>0.54</v>
      </c>
      <c r="AE29" s="1">
        <v>0</v>
      </c>
      <c r="AF29" s="1">
        <v>0.54</v>
      </c>
      <c r="AG29" s="26" t="s">
        <v>47</v>
      </c>
      <c r="AH29" s="1">
        <f t="shared" si="7"/>
        <v>0</v>
      </c>
      <c r="AI29" s="8">
        <v>2.7</v>
      </c>
      <c r="AJ29" s="11">
        <f t="shared" si="8"/>
        <v>0</v>
      </c>
      <c r="AK29" s="1">
        <f t="shared" si="9"/>
        <v>0</v>
      </c>
      <c r="AL29" s="1">
        <v>18</v>
      </c>
      <c r="AM29" s="1">
        <v>234</v>
      </c>
      <c r="AN29" s="11">
        <f t="shared" si="15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55</v>
      </c>
      <c r="C30" s="1">
        <v>20</v>
      </c>
      <c r="D30" s="1"/>
      <c r="E30" s="1"/>
      <c r="F30" s="1">
        <v>20</v>
      </c>
      <c r="G30" s="8">
        <v>1</v>
      </c>
      <c r="H30" s="1">
        <v>180</v>
      </c>
      <c r="I30" s="1" t="s">
        <v>46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5">
        <f t="shared" si="14"/>
        <v>0</v>
      </c>
      <c r="S30" s="5"/>
      <c r="T30" s="1"/>
      <c r="U30" s="1" t="e">
        <f t="shared" si="4"/>
        <v>#DIV/0!</v>
      </c>
      <c r="V30" s="1" t="e">
        <f t="shared" si="5"/>
        <v>#DIV/0!</v>
      </c>
      <c r="W30" s="1">
        <v>0</v>
      </c>
      <c r="X30" s="1">
        <f>VLOOKUP(A30,[2]TDSheet!$A:$L,6,0)/5</f>
        <v>2</v>
      </c>
      <c r="Y30" s="1">
        <v>1</v>
      </c>
      <c r="Z30" s="1">
        <v>1</v>
      </c>
      <c r="AA30" s="1">
        <v>0</v>
      </c>
      <c r="AB30" s="1">
        <v>20</v>
      </c>
      <c r="AC30" s="1">
        <v>2</v>
      </c>
      <c r="AD30" s="1">
        <v>0</v>
      </c>
      <c r="AE30" s="1">
        <v>0</v>
      </c>
      <c r="AF30" s="1">
        <v>0</v>
      </c>
      <c r="AG30" s="26" t="s">
        <v>47</v>
      </c>
      <c r="AH30" s="1">
        <f t="shared" si="7"/>
        <v>0</v>
      </c>
      <c r="AI30" s="8">
        <v>5</v>
      </c>
      <c r="AJ30" s="11">
        <f t="shared" si="8"/>
        <v>0</v>
      </c>
      <c r="AK30" s="1">
        <f t="shared" si="9"/>
        <v>0</v>
      </c>
      <c r="AL30" s="1">
        <v>12</v>
      </c>
      <c r="AM30" s="1">
        <v>144</v>
      </c>
      <c r="AN30" s="11">
        <f t="shared" si="15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41</v>
      </c>
      <c r="C31" s="1">
        <v>487</v>
      </c>
      <c r="D31" s="1"/>
      <c r="E31" s="1">
        <v>95</v>
      </c>
      <c r="F31" s="1">
        <v>392</v>
      </c>
      <c r="G31" s="8">
        <v>0.4</v>
      </c>
      <c r="H31" s="1">
        <v>180</v>
      </c>
      <c r="I31" s="1" t="s">
        <v>46</v>
      </c>
      <c r="J31" s="1">
        <v>95</v>
      </c>
      <c r="K31" s="1">
        <f t="shared" si="2"/>
        <v>0</v>
      </c>
      <c r="L31" s="1"/>
      <c r="M31" s="1"/>
      <c r="N31" s="1"/>
      <c r="O31" s="1">
        <f t="shared" si="3"/>
        <v>19</v>
      </c>
      <c r="P31" s="5"/>
      <c r="Q31" s="5">
        <f t="shared" ref="Q31:Q32" si="16">S31</f>
        <v>192</v>
      </c>
      <c r="R31" s="5">
        <f t="shared" si="14"/>
        <v>192</v>
      </c>
      <c r="S31" s="5">
        <v>192</v>
      </c>
      <c r="T31" s="1" t="s">
        <v>107</v>
      </c>
      <c r="U31" s="1">
        <f t="shared" si="4"/>
        <v>30.736842105263158</v>
      </c>
      <c r="V31" s="1">
        <f t="shared" si="5"/>
        <v>20.631578947368421</v>
      </c>
      <c r="W31" s="1">
        <f>VLOOKUP(A31,[1]TDSheet!$A:$L,6,0)/5</f>
        <v>5</v>
      </c>
      <c r="X31" s="1">
        <f>VLOOKUP(A31,[2]TDSheet!$A:$L,6,0)/5</f>
        <v>14</v>
      </c>
      <c r="Y31" s="1">
        <v>7</v>
      </c>
      <c r="Z31" s="1">
        <v>14</v>
      </c>
      <c r="AA31" s="1">
        <v>24.4</v>
      </c>
      <c r="AB31" s="1">
        <v>43.2</v>
      </c>
      <c r="AC31" s="1">
        <v>32</v>
      </c>
      <c r="AD31" s="1">
        <v>8.4</v>
      </c>
      <c r="AE31" s="1">
        <v>6.8</v>
      </c>
      <c r="AF31" s="1">
        <v>13</v>
      </c>
      <c r="AG31" s="26" t="s">
        <v>47</v>
      </c>
      <c r="AH31" s="1">
        <f t="shared" si="7"/>
        <v>76.800000000000011</v>
      </c>
      <c r="AI31" s="8">
        <v>16</v>
      </c>
      <c r="AJ31" s="11">
        <f t="shared" si="8"/>
        <v>12</v>
      </c>
      <c r="AK31" s="1">
        <f t="shared" si="9"/>
        <v>76.800000000000011</v>
      </c>
      <c r="AL31" s="1">
        <v>12</v>
      </c>
      <c r="AM31" s="1">
        <v>84</v>
      </c>
      <c r="AN31" s="11">
        <f t="shared" si="15"/>
        <v>0.14285714285714285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41</v>
      </c>
      <c r="C32" s="1">
        <v>430</v>
      </c>
      <c r="D32" s="1">
        <v>1</v>
      </c>
      <c r="E32" s="1">
        <v>90</v>
      </c>
      <c r="F32" s="1">
        <v>328</v>
      </c>
      <c r="G32" s="8">
        <v>0.7</v>
      </c>
      <c r="H32" s="1">
        <v>180</v>
      </c>
      <c r="I32" s="1" t="s">
        <v>46</v>
      </c>
      <c r="J32" s="1">
        <v>91</v>
      </c>
      <c r="K32" s="1">
        <f t="shared" si="2"/>
        <v>-1</v>
      </c>
      <c r="L32" s="1"/>
      <c r="M32" s="1"/>
      <c r="N32" s="1"/>
      <c r="O32" s="1">
        <f t="shared" si="3"/>
        <v>18</v>
      </c>
      <c r="P32" s="5"/>
      <c r="Q32" s="5">
        <f t="shared" si="16"/>
        <v>120</v>
      </c>
      <c r="R32" s="5">
        <f t="shared" si="14"/>
        <v>120</v>
      </c>
      <c r="S32" s="5">
        <v>120</v>
      </c>
      <c r="T32" s="1" t="s">
        <v>107</v>
      </c>
      <c r="U32" s="1">
        <f t="shared" si="4"/>
        <v>24.888888888888889</v>
      </c>
      <c r="V32" s="1">
        <f t="shared" si="5"/>
        <v>18.222222222222221</v>
      </c>
      <c r="W32" s="1">
        <f>VLOOKUP(A32,[1]TDSheet!$A:$L,6,0)/5</f>
        <v>7.4</v>
      </c>
      <c r="X32" s="1">
        <f>VLOOKUP(A32,[2]TDSheet!$A:$L,6,0)/5</f>
        <v>12.4</v>
      </c>
      <c r="Y32" s="1">
        <v>5.8</v>
      </c>
      <c r="Z32" s="1">
        <v>8</v>
      </c>
      <c r="AA32" s="1">
        <v>40.6</v>
      </c>
      <c r="AB32" s="1">
        <v>45.5</v>
      </c>
      <c r="AC32" s="1">
        <v>26.4</v>
      </c>
      <c r="AD32" s="1">
        <v>13</v>
      </c>
      <c r="AE32" s="1">
        <v>13.2</v>
      </c>
      <c r="AF32" s="1">
        <v>4.2</v>
      </c>
      <c r="AG32" s="26" t="s">
        <v>47</v>
      </c>
      <c r="AH32" s="1">
        <f t="shared" si="7"/>
        <v>84</v>
      </c>
      <c r="AI32" s="8">
        <v>10</v>
      </c>
      <c r="AJ32" s="11">
        <f t="shared" si="8"/>
        <v>12</v>
      </c>
      <c r="AK32" s="1">
        <f t="shared" si="9"/>
        <v>84</v>
      </c>
      <c r="AL32" s="1">
        <v>12</v>
      </c>
      <c r="AM32" s="1">
        <v>84</v>
      </c>
      <c r="AN32" s="11">
        <f t="shared" si="15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74</v>
      </c>
      <c r="B33" s="16" t="s">
        <v>41</v>
      </c>
      <c r="C33" s="16">
        <v>1</v>
      </c>
      <c r="D33" s="16"/>
      <c r="E33" s="16"/>
      <c r="F33" s="16">
        <v>1</v>
      </c>
      <c r="G33" s="17">
        <v>0</v>
      </c>
      <c r="H33" s="16">
        <v>180</v>
      </c>
      <c r="I33" s="16" t="s">
        <v>75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18"/>
      <c r="R33" s="18"/>
      <c r="S33" s="18"/>
      <c r="T33" s="16"/>
      <c r="U33" s="16" t="e">
        <f t="shared" si="4"/>
        <v>#DIV/0!</v>
      </c>
      <c r="V33" s="16" t="e">
        <f t="shared" si="5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 t="s">
        <v>76</v>
      </c>
      <c r="AH33" s="16"/>
      <c r="AI33" s="17"/>
      <c r="AJ33" s="19"/>
      <c r="AK33" s="16"/>
      <c r="AL33" s="16"/>
      <c r="AM33" s="16"/>
      <c r="AN33" s="19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41</v>
      </c>
      <c r="C34" s="1">
        <v>397</v>
      </c>
      <c r="D34" s="1">
        <v>3</v>
      </c>
      <c r="E34" s="1">
        <v>73</v>
      </c>
      <c r="F34" s="1">
        <v>326</v>
      </c>
      <c r="G34" s="8">
        <v>0.4</v>
      </c>
      <c r="H34" s="1">
        <v>180</v>
      </c>
      <c r="I34" s="1" t="s">
        <v>46</v>
      </c>
      <c r="J34" s="1">
        <v>74</v>
      </c>
      <c r="K34" s="1">
        <f t="shared" ref="K34:K57" si="17">E34-J34</f>
        <v>-1</v>
      </c>
      <c r="L34" s="1"/>
      <c r="M34" s="1"/>
      <c r="N34" s="1"/>
      <c r="O34" s="1">
        <f t="shared" si="3"/>
        <v>14.6</v>
      </c>
      <c r="P34" s="5"/>
      <c r="Q34" s="5">
        <f t="shared" ref="Q34:Q35" si="18">S34</f>
        <v>192</v>
      </c>
      <c r="R34" s="5">
        <f t="shared" ref="R34:R58" si="19">AI34*AJ34</f>
        <v>192</v>
      </c>
      <c r="S34" s="5">
        <v>192</v>
      </c>
      <c r="T34" s="1" t="s">
        <v>107</v>
      </c>
      <c r="U34" s="1">
        <f t="shared" si="4"/>
        <v>35.479452054794521</v>
      </c>
      <c r="V34" s="1">
        <f t="shared" si="5"/>
        <v>22.328767123287673</v>
      </c>
      <c r="W34" s="1">
        <f>VLOOKUP(A34,[1]TDSheet!$A:$L,6,0)/5</f>
        <v>8.1999999999999993</v>
      </c>
      <c r="X34" s="1">
        <f>VLOOKUP(A34,[2]TDSheet!$A:$L,6,0)/5</f>
        <v>11.2</v>
      </c>
      <c r="Y34" s="1">
        <v>6.8</v>
      </c>
      <c r="Z34" s="1">
        <v>11.2</v>
      </c>
      <c r="AA34" s="1">
        <v>12.8</v>
      </c>
      <c r="AB34" s="1">
        <v>60.8</v>
      </c>
      <c r="AC34" s="1">
        <v>28.2</v>
      </c>
      <c r="AD34" s="1">
        <v>12.2</v>
      </c>
      <c r="AE34" s="1">
        <v>6</v>
      </c>
      <c r="AF34" s="1">
        <v>13.4</v>
      </c>
      <c r="AG34" s="26" t="s">
        <v>47</v>
      </c>
      <c r="AH34" s="1">
        <f t="shared" ref="AH34:AH58" si="20">G34*Q34</f>
        <v>76.800000000000011</v>
      </c>
      <c r="AI34" s="8">
        <v>16</v>
      </c>
      <c r="AJ34" s="11">
        <f t="shared" ref="AJ34:AJ58" si="21">MROUND(Q34, AI34*AL34)/AI34</f>
        <v>12</v>
      </c>
      <c r="AK34" s="1">
        <f t="shared" ref="AK34:AK58" si="22">AJ34*AI34*G34</f>
        <v>76.800000000000011</v>
      </c>
      <c r="AL34" s="1">
        <v>12</v>
      </c>
      <c r="AM34" s="1">
        <v>84</v>
      </c>
      <c r="AN34" s="11">
        <f t="shared" ref="AN34:AN58" si="23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41</v>
      </c>
      <c r="C35" s="1">
        <v>357</v>
      </c>
      <c r="D35" s="1"/>
      <c r="E35" s="1">
        <v>84</v>
      </c>
      <c r="F35" s="1">
        <v>266</v>
      </c>
      <c r="G35" s="8">
        <v>0.7</v>
      </c>
      <c r="H35" s="1">
        <v>180</v>
      </c>
      <c r="I35" s="1" t="s">
        <v>46</v>
      </c>
      <c r="J35" s="1">
        <v>84</v>
      </c>
      <c r="K35" s="1">
        <f t="shared" si="17"/>
        <v>0</v>
      </c>
      <c r="L35" s="1"/>
      <c r="M35" s="1"/>
      <c r="N35" s="1"/>
      <c r="O35" s="1">
        <f t="shared" si="3"/>
        <v>16.8</v>
      </c>
      <c r="P35" s="5">
        <v>70</v>
      </c>
      <c r="Q35" s="5">
        <f t="shared" si="18"/>
        <v>240</v>
      </c>
      <c r="R35" s="5">
        <f t="shared" si="19"/>
        <v>240</v>
      </c>
      <c r="S35" s="5">
        <v>240</v>
      </c>
      <c r="T35" s="1" t="s">
        <v>107</v>
      </c>
      <c r="U35" s="1">
        <f t="shared" si="4"/>
        <v>30.119047619047617</v>
      </c>
      <c r="V35" s="1">
        <f t="shared" si="5"/>
        <v>15.833333333333332</v>
      </c>
      <c r="W35" s="1">
        <f>VLOOKUP(A35,[1]TDSheet!$A:$L,6,0)/5</f>
        <v>14.6</v>
      </c>
      <c r="X35" s="1">
        <f>VLOOKUP(A35,[2]TDSheet!$A:$L,6,0)/5</f>
        <v>9.4</v>
      </c>
      <c r="Y35" s="1">
        <v>9.4</v>
      </c>
      <c r="Z35" s="1">
        <v>8.6</v>
      </c>
      <c r="AA35" s="1">
        <v>46.9</v>
      </c>
      <c r="AB35" s="1">
        <v>93.1</v>
      </c>
      <c r="AC35" s="1">
        <v>22.6</v>
      </c>
      <c r="AD35" s="1">
        <v>13.6</v>
      </c>
      <c r="AE35" s="1">
        <v>9.4</v>
      </c>
      <c r="AF35" s="1">
        <v>9</v>
      </c>
      <c r="AG35" s="1"/>
      <c r="AH35" s="1">
        <f t="shared" si="20"/>
        <v>168</v>
      </c>
      <c r="AI35" s="8">
        <v>10</v>
      </c>
      <c r="AJ35" s="11">
        <f t="shared" si="21"/>
        <v>24</v>
      </c>
      <c r="AK35" s="1">
        <f t="shared" si="22"/>
        <v>168</v>
      </c>
      <c r="AL35" s="1">
        <v>12</v>
      </c>
      <c r="AM35" s="1">
        <v>84</v>
      </c>
      <c r="AN35" s="11">
        <f t="shared" si="23"/>
        <v>0.2857142857142857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41</v>
      </c>
      <c r="C36" s="1">
        <v>168</v>
      </c>
      <c r="D36" s="1"/>
      <c r="E36" s="25">
        <f>16+E7</f>
        <v>40</v>
      </c>
      <c r="F36" s="25">
        <f>152+F7</f>
        <v>123</v>
      </c>
      <c r="G36" s="8">
        <v>0.4</v>
      </c>
      <c r="H36" s="1">
        <v>180</v>
      </c>
      <c r="I36" s="1" t="s">
        <v>46</v>
      </c>
      <c r="J36" s="1">
        <v>16</v>
      </c>
      <c r="K36" s="1">
        <f t="shared" si="17"/>
        <v>24</v>
      </c>
      <c r="L36" s="1"/>
      <c r="M36" s="1"/>
      <c r="N36" s="1"/>
      <c r="O36" s="1">
        <f t="shared" si="3"/>
        <v>8</v>
      </c>
      <c r="P36" s="33">
        <v>37</v>
      </c>
      <c r="Q36" s="33"/>
      <c r="R36" s="33">
        <f t="shared" si="19"/>
        <v>0</v>
      </c>
      <c r="S36" s="5"/>
      <c r="T36" s="1"/>
      <c r="U36" s="1">
        <f t="shared" si="4"/>
        <v>15.375</v>
      </c>
      <c r="V36" s="1">
        <f t="shared" si="5"/>
        <v>15.375</v>
      </c>
      <c r="W36" s="1">
        <f>VLOOKUP(A36,[1]TDSheet!$A:$L,6,0)/5</f>
        <v>4.2</v>
      </c>
      <c r="X36" s="1">
        <f>VLOOKUP(A36,[2]TDSheet!$A:$L,6,0)/5</f>
        <v>0.6</v>
      </c>
      <c r="Y36" s="1">
        <v>2.4</v>
      </c>
      <c r="Z36" s="1">
        <v>1.8</v>
      </c>
      <c r="AA36" s="1">
        <v>4.8</v>
      </c>
      <c r="AB36" s="1">
        <v>17.2</v>
      </c>
      <c r="AC36" s="1">
        <v>5.4</v>
      </c>
      <c r="AD36" s="1">
        <v>1.2</v>
      </c>
      <c r="AE36" s="1">
        <v>0.6</v>
      </c>
      <c r="AF36" s="1">
        <v>2.6</v>
      </c>
      <c r="AG36" s="1"/>
      <c r="AH36" s="1">
        <f t="shared" si="20"/>
        <v>0</v>
      </c>
      <c r="AI36" s="8">
        <v>16</v>
      </c>
      <c r="AJ36" s="11">
        <f t="shared" si="21"/>
        <v>0</v>
      </c>
      <c r="AK36" s="1">
        <f t="shared" si="22"/>
        <v>0</v>
      </c>
      <c r="AL36" s="1">
        <v>12</v>
      </c>
      <c r="AM36" s="1">
        <v>84</v>
      </c>
      <c r="AN36" s="11">
        <f t="shared" si="23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41</v>
      </c>
      <c r="C37" s="1">
        <v>171</v>
      </c>
      <c r="D37" s="1"/>
      <c r="E37" s="1">
        <v>12</v>
      </c>
      <c r="F37" s="1">
        <v>157</v>
      </c>
      <c r="G37" s="8">
        <v>0.7</v>
      </c>
      <c r="H37" s="1">
        <v>180</v>
      </c>
      <c r="I37" s="1" t="s">
        <v>46</v>
      </c>
      <c r="J37" s="1">
        <v>13</v>
      </c>
      <c r="K37" s="1">
        <f t="shared" si="17"/>
        <v>-1</v>
      </c>
      <c r="L37" s="1"/>
      <c r="M37" s="1"/>
      <c r="N37" s="1"/>
      <c r="O37" s="1">
        <f t="shared" si="3"/>
        <v>2.4</v>
      </c>
      <c r="P37" s="5"/>
      <c r="Q37" s="5"/>
      <c r="R37" s="5">
        <f t="shared" si="19"/>
        <v>0</v>
      </c>
      <c r="S37" s="5"/>
      <c r="T37" s="1"/>
      <c r="U37" s="1">
        <f t="shared" si="4"/>
        <v>65.416666666666671</v>
      </c>
      <c r="V37" s="1">
        <f t="shared" si="5"/>
        <v>65.416666666666671</v>
      </c>
      <c r="W37" s="1">
        <f>VLOOKUP(A37,[1]TDSheet!$A:$L,6,0)/5</f>
        <v>3</v>
      </c>
      <c r="X37" s="1">
        <f>VLOOKUP(A37,[2]TDSheet!$A:$L,6,0)/5</f>
        <v>1.2</v>
      </c>
      <c r="Y37" s="1">
        <v>2</v>
      </c>
      <c r="Z37" s="1">
        <v>0.4</v>
      </c>
      <c r="AA37" s="1">
        <v>4.9000000000000004</v>
      </c>
      <c r="AB37" s="1">
        <v>4.2</v>
      </c>
      <c r="AC37" s="1">
        <v>1.8</v>
      </c>
      <c r="AD37" s="1">
        <v>0.2</v>
      </c>
      <c r="AE37" s="1">
        <v>1.4</v>
      </c>
      <c r="AF37" s="1">
        <v>1</v>
      </c>
      <c r="AG37" s="26" t="s">
        <v>47</v>
      </c>
      <c r="AH37" s="1">
        <f t="shared" si="20"/>
        <v>0</v>
      </c>
      <c r="AI37" s="8">
        <v>8</v>
      </c>
      <c r="AJ37" s="11">
        <f t="shared" si="21"/>
        <v>0</v>
      </c>
      <c r="AK37" s="1">
        <f t="shared" si="22"/>
        <v>0</v>
      </c>
      <c r="AL37" s="1">
        <v>12</v>
      </c>
      <c r="AM37" s="1">
        <v>84</v>
      </c>
      <c r="AN37" s="11">
        <f t="shared" si="23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41</v>
      </c>
      <c r="C38" s="1">
        <v>314</v>
      </c>
      <c r="D38" s="1"/>
      <c r="E38" s="1">
        <v>47</v>
      </c>
      <c r="F38" s="1">
        <v>258</v>
      </c>
      <c r="G38" s="8">
        <v>0.7</v>
      </c>
      <c r="H38" s="1">
        <v>180</v>
      </c>
      <c r="I38" s="1" t="s">
        <v>46</v>
      </c>
      <c r="J38" s="1">
        <v>47</v>
      </c>
      <c r="K38" s="1">
        <f t="shared" si="17"/>
        <v>0</v>
      </c>
      <c r="L38" s="1"/>
      <c r="M38" s="1"/>
      <c r="N38" s="1"/>
      <c r="O38" s="1">
        <f t="shared" si="3"/>
        <v>9.4</v>
      </c>
      <c r="P38" s="5"/>
      <c r="Q38" s="5">
        <f>S38</f>
        <v>384</v>
      </c>
      <c r="R38" s="5">
        <f t="shared" si="19"/>
        <v>384</v>
      </c>
      <c r="S38" s="5">
        <v>384</v>
      </c>
      <c r="T38" s="1" t="s">
        <v>107</v>
      </c>
      <c r="U38" s="1">
        <f t="shared" si="4"/>
        <v>68.297872340425528</v>
      </c>
      <c r="V38" s="1">
        <f t="shared" si="5"/>
        <v>27.446808510638295</v>
      </c>
      <c r="W38" s="1">
        <f>VLOOKUP(A38,[1]TDSheet!$A:$L,6,0)/5</f>
        <v>8</v>
      </c>
      <c r="X38" s="1">
        <f>VLOOKUP(A38,[2]TDSheet!$A:$L,6,0)/5</f>
        <v>6.8</v>
      </c>
      <c r="Y38" s="1">
        <v>7.8</v>
      </c>
      <c r="Z38" s="1">
        <v>8.1999999999999993</v>
      </c>
      <c r="AA38" s="1">
        <v>33.6</v>
      </c>
      <c r="AB38" s="1">
        <v>22.4</v>
      </c>
      <c r="AC38" s="1">
        <v>18</v>
      </c>
      <c r="AD38" s="1">
        <v>5.8</v>
      </c>
      <c r="AE38" s="1">
        <v>6.4</v>
      </c>
      <c r="AF38" s="1">
        <v>8.6</v>
      </c>
      <c r="AG38" s="26" t="s">
        <v>47</v>
      </c>
      <c r="AH38" s="1">
        <f t="shared" si="20"/>
        <v>268.79999999999995</v>
      </c>
      <c r="AI38" s="8">
        <v>8</v>
      </c>
      <c r="AJ38" s="11">
        <f t="shared" si="21"/>
        <v>48</v>
      </c>
      <c r="AK38" s="1">
        <f t="shared" si="22"/>
        <v>268.79999999999995</v>
      </c>
      <c r="AL38" s="1">
        <v>12</v>
      </c>
      <c r="AM38" s="1">
        <v>84</v>
      </c>
      <c r="AN38" s="11">
        <f t="shared" si="23"/>
        <v>0.5714285714285714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41</v>
      </c>
      <c r="C39" s="1">
        <v>66</v>
      </c>
      <c r="D39" s="1"/>
      <c r="E39" s="1">
        <v>7</v>
      </c>
      <c r="F39" s="1">
        <v>53</v>
      </c>
      <c r="G39" s="8">
        <v>0.9</v>
      </c>
      <c r="H39" s="1">
        <v>180</v>
      </c>
      <c r="I39" s="1" t="s">
        <v>46</v>
      </c>
      <c r="J39" s="1">
        <v>7</v>
      </c>
      <c r="K39" s="1">
        <f t="shared" si="17"/>
        <v>0</v>
      </c>
      <c r="L39" s="1"/>
      <c r="M39" s="1"/>
      <c r="N39" s="1"/>
      <c r="O39" s="1">
        <f t="shared" si="3"/>
        <v>1.4</v>
      </c>
      <c r="P39" s="5"/>
      <c r="Q39" s="5"/>
      <c r="R39" s="5">
        <f t="shared" si="19"/>
        <v>0</v>
      </c>
      <c r="S39" s="5"/>
      <c r="T39" s="1"/>
      <c r="U39" s="1">
        <f t="shared" si="4"/>
        <v>37.857142857142861</v>
      </c>
      <c r="V39" s="1">
        <f t="shared" si="5"/>
        <v>37.857142857142861</v>
      </c>
      <c r="W39" s="1">
        <f>VLOOKUP(A39,[1]TDSheet!$A:$L,6,0)/5</f>
        <v>0.6</v>
      </c>
      <c r="X39" s="1">
        <f>VLOOKUP(A39,[2]TDSheet!$A:$L,6,0)/5</f>
        <v>1.4</v>
      </c>
      <c r="Y39" s="1">
        <v>1.6</v>
      </c>
      <c r="Z39" s="1">
        <v>1</v>
      </c>
      <c r="AA39" s="1">
        <v>13.5</v>
      </c>
      <c r="AB39" s="1">
        <v>5.4</v>
      </c>
      <c r="AC39" s="1">
        <v>3.6</v>
      </c>
      <c r="AD39" s="1">
        <v>2.8</v>
      </c>
      <c r="AE39" s="1">
        <v>2</v>
      </c>
      <c r="AF39" s="1">
        <v>3.4</v>
      </c>
      <c r="AG39" s="26" t="s">
        <v>47</v>
      </c>
      <c r="AH39" s="1">
        <f t="shared" si="20"/>
        <v>0</v>
      </c>
      <c r="AI39" s="8">
        <v>8</v>
      </c>
      <c r="AJ39" s="11">
        <f t="shared" si="21"/>
        <v>0</v>
      </c>
      <c r="AK39" s="1">
        <f t="shared" si="22"/>
        <v>0</v>
      </c>
      <c r="AL39" s="1">
        <v>12</v>
      </c>
      <c r="AM39" s="1">
        <v>84</v>
      </c>
      <c r="AN39" s="11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41</v>
      </c>
      <c r="C40" s="1">
        <v>31</v>
      </c>
      <c r="D40" s="1"/>
      <c r="E40" s="1">
        <v>2</v>
      </c>
      <c r="F40" s="1">
        <v>29</v>
      </c>
      <c r="G40" s="8">
        <v>0.43</v>
      </c>
      <c r="H40" s="1">
        <v>180</v>
      </c>
      <c r="I40" s="1" t="s">
        <v>46</v>
      </c>
      <c r="J40" s="1">
        <v>4</v>
      </c>
      <c r="K40" s="1">
        <f t="shared" si="17"/>
        <v>-2</v>
      </c>
      <c r="L40" s="1"/>
      <c r="M40" s="1"/>
      <c r="N40" s="1"/>
      <c r="O40" s="1">
        <f t="shared" si="3"/>
        <v>0.4</v>
      </c>
      <c r="P40" s="5"/>
      <c r="Q40" s="5">
        <f>S40</f>
        <v>192</v>
      </c>
      <c r="R40" s="5">
        <f t="shared" si="19"/>
        <v>192</v>
      </c>
      <c r="S40" s="5">
        <v>192</v>
      </c>
      <c r="T40" s="34" t="s">
        <v>112</v>
      </c>
      <c r="U40" s="1">
        <f t="shared" si="4"/>
        <v>552.5</v>
      </c>
      <c r="V40" s="1">
        <f t="shared" si="5"/>
        <v>72.5</v>
      </c>
      <c r="W40" s="1">
        <v>0</v>
      </c>
      <c r="X40" s="1">
        <v>0</v>
      </c>
      <c r="Y40" s="1">
        <v>-0.2</v>
      </c>
      <c r="Z40" s="1">
        <v>0</v>
      </c>
      <c r="AA40" s="1">
        <v>0</v>
      </c>
      <c r="AB40" s="1">
        <v>-0.86</v>
      </c>
      <c r="AC40" s="1">
        <v>2.2000000000000002</v>
      </c>
      <c r="AD40" s="1">
        <v>0.4</v>
      </c>
      <c r="AE40" s="1">
        <v>2.6</v>
      </c>
      <c r="AF40" s="1">
        <v>3.2</v>
      </c>
      <c r="AG40" s="26" t="s">
        <v>47</v>
      </c>
      <c r="AH40" s="1">
        <f t="shared" si="20"/>
        <v>82.56</v>
      </c>
      <c r="AI40" s="8">
        <v>16</v>
      </c>
      <c r="AJ40" s="11">
        <f t="shared" si="21"/>
        <v>12</v>
      </c>
      <c r="AK40" s="1">
        <f t="shared" si="22"/>
        <v>82.56</v>
      </c>
      <c r="AL40" s="1">
        <v>12</v>
      </c>
      <c r="AM40" s="1">
        <v>84</v>
      </c>
      <c r="AN40" s="11">
        <f t="shared" si="23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41</v>
      </c>
      <c r="C41" s="1">
        <v>65</v>
      </c>
      <c r="D41" s="1"/>
      <c r="E41" s="1">
        <v>7</v>
      </c>
      <c r="F41" s="1">
        <v>58</v>
      </c>
      <c r="G41" s="8">
        <v>0.9</v>
      </c>
      <c r="H41" s="1">
        <v>180</v>
      </c>
      <c r="I41" s="1" t="s">
        <v>46</v>
      </c>
      <c r="J41" s="1">
        <v>7</v>
      </c>
      <c r="K41" s="1">
        <f t="shared" si="17"/>
        <v>0</v>
      </c>
      <c r="L41" s="1"/>
      <c r="M41" s="1"/>
      <c r="N41" s="1"/>
      <c r="O41" s="1">
        <f t="shared" si="3"/>
        <v>1.4</v>
      </c>
      <c r="P41" s="5"/>
      <c r="Q41" s="5"/>
      <c r="R41" s="5">
        <f t="shared" si="19"/>
        <v>0</v>
      </c>
      <c r="S41" s="5"/>
      <c r="T41" s="1"/>
      <c r="U41" s="1">
        <f t="shared" si="4"/>
        <v>41.428571428571431</v>
      </c>
      <c r="V41" s="1">
        <f t="shared" si="5"/>
        <v>41.428571428571431</v>
      </c>
      <c r="W41" s="1">
        <f>VLOOKUP(A41,[1]TDSheet!$A:$L,6,0)/5</f>
        <v>1</v>
      </c>
      <c r="X41" s="1">
        <f>VLOOKUP(A41,[2]TDSheet!$A:$L,6,0)/5</f>
        <v>1</v>
      </c>
      <c r="Y41" s="1">
        <v>1.8</v>
      </c>
      <c r="Z41" s="1">
        <v>2</v>
      </c>
      <c r="AA41" s="1">
        <v>4.5</v>
      </c>
      <c r="AB41" s="1">
        <v>8.1</v>
      </c>
      <c r="AC41" s="1">
        <v>2.8</v>
      </c>
      <c r="AD41" s="1">
        <v>1.2</v>
      </c>
      <c r="AE41" s="1">
        <v>1.4</v>
      </c>
      <c r="AF41" s="1">
        <v>3.4</v>
      </c>
      <c r="AG41" s="26" t="s">
        <v>47</v>
      </c>
      <c r="AH41" s="1">
        <f t="shared" si="20"/>
        <v>0</v>
      </c>
      <c r="AI41" s="8">
        <v>8</v>
      </c>
      <c r="AJ41" s="11">
        <f t="shared" si="21"/>
        <v>0</v>
      </c>
      <c r="AK41" s="1">
        <f t="shared" si="22"/>
        <v>0</v>
      </c>
      <c r="AL41" s="1">
        <v>12</v>
      </c>
      <c r="AM41" s="1">
        <v>84</v>
      </c>
      <c r="AN41" s="11">
        <f t="shared" si="23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41</v>
      </c>
      <c r="C42" s="1">
        <v>181</v>
      </c>
      <c r="D42" s="1">
        <v>2</v>
      </c>
      <c r="E42" s="25">
        <f>12+E8</f>
        <v>23</v>
      </c>
      <c r="F42" s="25">
        <f>165+F8</f>
        <v>136</v>
      </c>
      <c r="G42" s="8">
        <v>0.43</v>
      </c>
      <c r="H42" s="1">
        <v>180</v>
      </c>
      <c r="I42" s="1" t="s">
        <v>46</v>
      </c>
      <c r="J42" s="1">
        <v>12</v>
      </c>
      <c r="K42" s="1">
        <f t="shared" si="17"/>
        <v>11</v>
      </c>
      <c r="L42" s="1"/>
      <c r="M42" s="1"/>
      <c r="N42" s="1"/>
      <c r="O42" s="1">
        <f t="shared" si="3"/>
        <v>4.5999999999999996</v>
      </c>
      <c r="P42" s="5"/>
      <c r="Q42" s="5"/>
      <c r="R42" s="5">
        <f t="shared" si="19"/>
        <v>0</v>
      </c>
      <c r="S42" s="5"/>
      <c r="T42" s="1"/>
      <c r="U42" s="1">
        <f t="shared" si="4"/>
        <v>29.565217391304351</v>
      </c>
      <c r="V42" s="1">
        <f t="shared" si="5"/>
        <v>29.565217391304351</v>
      </c>
      <c r="W42" s="1">
        <f>VLOOKUP(A42,[1]TDSheet!$A:$L,6,0)/5</f>
        <v>0.6</v>
      </c>
      <c r="X42" s="1">
        <f>VLOOKUP(A42,[2]TDSheet!$A:$L,6,0)/5</f>
        <v>1.2</v>
      </c>
      <c r="Y42" s="1">
        <v>2.4</v>
      </c>
      <c r="Z42" s="1">
        <v>1.4</v>
      </c>
      <c r="AA42" s="1">
        <v>0.86</v>
      </c>
      <c r="AB42" s="1">
        <v>1.29</v>
      </c>
      <c r="AC42" s="1">
        <v>1</v>
      </c>
      <c r="AD42" s="1">
        <v>2.6</v>
      </c>
      <c r="AE42" s="1">
        <v>2.8</v>
      </c>
      <c r="AF42" s="1">
        <v>2</v>
      </c>
      <c r="AG42" s="26" t="s">
        <v>47</v>
      </c>
      <c r="AH42" s="1">
        <f t="shared" si="20"/>
        <v>0</v>
      </c>
      <c r="AI42" s="8">
        <v>16</v>
      </c>
      <c r="AJ42" s="11">
        <f t="shared" si="21"/>
        <v>0</v>
      </c>
      <c r="AK42" s="1">
        <f t="shared" si="22"/>
        <v>0</v>
      </c>
      <c r="AL42" s="1">
        <v>12</v>
      </c>
      <c r="AM42" s="1">
        <v>84</v>
      </c>
      <c r="AN42" s="11">
        <f t="shared" si="23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55</v>
      </c>
      <c r="C43" s="1">
        <v>15</v>
      </c>
      <c r="D43" s="1"/>
      <c r="E43" s="1">
        <v>5</v>
      </c>
      <c r="F43" s="1">
        <v>10</v>
      </c>
      <c r="G43" s="8">
        <v>1</v>
      </c>
      <c r="H43" s="1">
        <v>180</v>
      </c>
      <c r="I43" s="1" t="s">
        <v>46</v>
      </c>
      <c r="J43" s="1">
        <v>5</v>
      </c>
      <c r="K43" s="1">
        <f t="shared" si="17"/>
        <v>0</v>
      </c>
      <c r="L43" s="1"/>
      <c r="M43" s="1"/>
      <c r="N43" s="1"/>
      <c r="O43" s="1">
        <f t="shared" si="3"/>
        <v>1</v>
      </c>
      <c r="P43" s="30"/>
      <c r="Q43" s="30"/>
      <c r="R43" s="5">
        <f t="shared" si="19"/>
        <v>0</v>
      </c>
      <c r="S43" s="5"/>
      <c r="T43" s="1"/>
      <c r="U43" s="1">
        <f t="shared" si="4"/>
        <v>10</v>
      </c>
      <c r="V43" s="1">
        <f t="shared" si="5"/>
        <v>10</v>
      </c>
      <c r="W43" s="1">
        <f>VLOOKUP(A43,[1]TDSheet!$A:$L,6,0)/5</f>
        <v>1</v>
      </c>
      <c r="X43" s="1">
        <f>VLOOKUP(A43,[2]TDSheet!$A:$L,6,0)/5</f>
        <v>3</v>
      </c>
      <c r="Y43" s="1">
        <v>0</v>
      </c>
      <c r="Z43" s="1">
        <v>0</v>
      </c>
      <c r="AA43" s="1">
        <v>10</v>
      </c>
      <c r="AB43" s="1">
        <v>10</v>
      </c>
      <c r="AC43" s="1">
        <v>1</v>
      </c>
      <c r="AD43" s="1">
        <v>4</v>
      </c>
      <c r="AE43" s="1">
        <v>3</v>
      </c>
      <c r="AF43" s="1">
        <v>0</v>
      </c>
      <c r="AG43" s="31" t="s">
        <v>65</v>
      </c>
      <c r="AH43" s="1">
        <f t="shared" si="20"/>
        <v>0</v>
      </c>
      <c r="AI43" s="8">
        <v>5</v>
      </c>
      <c r="AJ43" s="11">
        <f t="shared" si="21"/>
        <v>0</v>
      </c>
      <c r="AK43" s="1">
        <f t="shared" si="22"/>
        <v>0</v>
      </c>
      <c r="AL43" s="1">
        <v>12</v>
      </c>
      <c r="AM43" s="1">
        <v>144</v>
      </c>
      <c r="AN43" s="11">
        <f t="shared" si="23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41</v>
      </c>
      <c r="C44" s="1">
        <v>34</v>
      </c>
      <c r="D44" s="1"/>
      <c r="E44" s="1">
        <v>10</v>
      </c>
      <c r="F44" s="1">
        <v>24</v>
      </c>
      <c r="G44" s="8">
        <v>1</v>
      </c>
      <c r="H44" s="1">
        <v>180</v>
      </c>
      <c r="I44" s="1" t="s">
        <v>46</v>
      </c>
      <c r="J44" s="1">
        <v>10</v>
      </c>
      <c r="K44" s="1">
        <f t="shared" si="17"/>
        <v>0</v>
      </c>
      <c r="L44" s="1"/>
      <c r="M44" s="1"/>
      <c r="N44" s="1"/>
      <c r="O44" s="1">
        <f t="shared" si="3"/>
        <v>2</v>
      </c>
      <c r="P44" s="30"/>
      <c r="Q44" s="5">
        <f>S44</f>
        <v>120</v>
      </c>
      <c r="R44" s="5">
        <f t="shared" si="19"/>
        <v>120</v>
      </c>
      <c r="S44" s="5">
        <v>120</v>
      </c>
      <c r="T44" s="1" t="s">
        <v>107</v>
      </c>
      <c r="U44" s="1">
        <f t="shared" si="4"/>
        <v>72</v>
      </c>
      <c r="V44" s="1">
        <f t="shared" si="5"/>
        <v>12</v>
      </c>
      <c r="W44" s="1">
        <f>VLOOKUP(A44,[1]TDSheet!$A:$L,6,0)/5</f>
        <v>5</v>
      </c>
      <c r="X44" s="1">
        <f>VLOOKUP(A44,[2]TDSheet!$A:$L,6,0)/5</f>
        <v>1.4</v>
      </c>
      <c r="Y44" s="1">
        <v>1.4</v>
      </c>
      <c r="Z44" s="1">
        <v>0.4</v>
      </c>
      <c r="AA44" s="1">
        <v>16</v>
      </c>
      <c r="AB44" s="1">
        <v>21</v>
      </c>
      <c r="AC44" s="1">
        <v>2</v>
      </c>
      <c r="AD44" s="1">
        <v>3.2</v>
      </c>
      <c r="AE44" s="1">
        <v>3.6</v>
      </c>
      <c r="AF44" s="1">
        <v>2.4</v>
      </c>
      <c r="AG44" s="31" t="s">
        <v>65</v>
      </c>
      <c r="AH44" s="1">
        <f t="shared" si="20"/>
        <v>120</v>
      </c>
      <c r="AI44" s="8">
        <v>5</v>
      </c>
      <c r="AJ44" s="11">
        <f t="shared" si="21"/>
        <v>24</v>
      </c>
      <c r="AK44" s="1">
        <f t="shared" si="22"/>
        <v>120</v>
      </c>
      <c r="AL44" s="1">
        <v>12</v>
      </c>
      <c r="AM44" s="1">
        <v>84</v>
      </c>
      <c r="AN44" s="11">
        <f t="shared" si="23"/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55</v>
      </c>
      <c r="C45" s="1">
        <v>14.8</v>
      </c>
      <c r="D45" s="1"/>
      <c r="E45" s="1">
        <v>3.7</v>
      </c>
      <c r="F45" s="1">
        <v>11.1</v>
      </c>
      <c r="G45" s="8">
        <v>1</v>
      </c>
      <c r="H45" s="1">
        <v>180</v>
      </c>
      <c r="I45" s="1" t="s">
        <v>46</v>
      </c>
      <c r="J45" s="1">
        <v>3.7</v>
      </c>
      <c r="K45" s="1">
        <f t="shared" si="17"/>
        <v>0</v>
      </c>
      <c r="L45" s="1"/>
      <c r="M45" s="1"/>
      <c r="N45" s="1"/>
      <c r="O45" s="1">
        <f t="shared" si="3"/>
        <v>0.74</v>
      </c>
      <c r="P45" s="5"/>
      <c r="Q45" s="5"/>
      <c r="R45" s="5">
        <f t="shared" si="19"/>
        <v>0</v>
      </c>
      <c r="S45" s="5"/>
      <c r="T45" s="1"/>
      <c r="U45" s="1">
        <f t="shared" si="4"/>
        <v>15</v>
      </c>
      <c r="V45" s="1">
        <f t="shared" si="5"/>
        <v>15</v>
      </c>
      <c r="W45" s="1">
        <f>VLOOKUP(A45,[1]TDSheet!$A:$L,6,0)/5</f>
        <v>2.2199999999999998</v>
      </c>
      <c r="X45" s="1">
        <v>0</v>
      </c>
      <c r="Y45" s="1">
        <v>0.74</v>
      </c>
      <c r="Z45" s="1">
        <v>0</v>
      </c>
      <c r="AA45" s="1">
        <v>7.4</v>
      </c>
      <c r="AB45" s="1">
        <v>11.1</v>
      </c>
      <c r="AC45" s="1">
        <v>2.2200000000000002</v>
      </c>
      <c r="AD45" s="1">
        <v>0.74</v>
      </c>
      <c r="AE45" s="1">
        <v>1.48</v>
      </c>
      <c r="AF45" s="1">
        <v>0</v>
      </c>
      <c r="AG45" s="27" t="s">
        <v>67</v>
      </c>
      <c r="AH45" s="1">
        <f t="shared" si="20"/>
        <v>0</v>
      </c>
      <c r="AI45" s="8">
        <v>3.7</v>
      </c>
      <c r="AJ45" s="11">
        <f t="shared" si="21"/>
        <v>0</v>
      </c>
      <c r="AK45" s="1">
        <f t="shared" si="22"/>
        <v>0</v>
      </c>
      <c r="AL45" s="1">
        <v>14</v>
      </c>
      <c r="AM45" s="1">
        <v>126</v>
      </c>
      <c r="AN45" s="11">
        <f t="shared" si="23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41</v>
      </c>
      <c r="C46" s="1">
        <v>1057</v>
      </c>
      <c r="D46" s="1">
        <v>4</v>
      </c>
      <c r="E46" s="1">
        <v>102</v>
      </c>
      <c r="F46" s="1">
        <v>947</v>
      </c>
      <c r="G46" s="8">
        <v>0.25</v>
      </c>
      <c r="H46" s="1">
        <v>180</v>
      </c>
      <c r="I46" s="1" t="s">
        <v>46</v>
      </c>
      <c r="J46" s="1">
        <v>102</v>
      </c>
      <c r="K46" s="1">
        <f t="shared" si="17"/>
        <v>0</v>
      </c>
      <c r="L46" s="1"/>
      <c r="M46" s="1"/>
      <c r="N46" s="1"/>
      <c r="O46" s="1">
        <f t="shared" si="3"/>
        <v>20.399999999999999</v>
      </c>
      <c r="P46" s="5"/>
      <c r="Q46" s="5"/>
      <c r="R46" s="5">
        <f t="shared" si="19"/>
        <v>0</v>
      </c>
      <c r="S46" s="5"/>
      <c r="T46" s="1"/>
      <c r="U46" s="1">
        <f t="shared" si="4"/>
        <v>46.421568627450981</v>
      </c>
      <c r="V46" s="1">
        <f t="shared" si="5"/>
        <v>46.421568627450981</v>
      </c>
      <c r="W46" s="1">
        <f>VLOOKUP(A46,[1]TDSheet!$A:$L,6,0)/5</f>
        <v>25.6</v>
      </c>
      <c r="X46" s="1">
        <f>VLOOKUP(A46,[2]TDSheet!$A:$L,6,0)/5</f>
        <v>31</v>
      </c>
      <c r="Y46" s="1">
        <v>0</v>
      </c>
      <c r="Z46" s="1">
        <v>6.8</v>
      </c>
      <c r="AA46" s="1">
        <v>10.75</v>
      </c>
      <c r="AB46" s="1">
        <v>65.25</v>
      </c>
      <c r="AC46" s="1">
        <v>1.6</v>
      </c>
      <c r="AD46" s="1">
        <v>18.8</v>
      </c>
      <c r="AE46" s="1">
        <v>29.4</v>
      </c>
      <c r="AF46" s="1">
        <v>17</v>
      </c>
      <c r="AG46" s="26" t="s">
        <v>47</v>
      </c>
      <c r="AH46" s="1">
        <f t="shared" si="20"/>
        <v>0</v>
      </c>
      <c r="AI46" s="8">
        <v>12</v>
      </c>
      <c r="AJ46" s="11">
        <f t="shared" si="21"/>
        <v>0</v>
      </c>
      <c r="AK46" s="1">
        <f t="shared" si="22"/>
        <v>0</v>
      </c>
      <c r="AL46" s="1">
        <v>14</v>
      </c>
      <c r="AM46" s="1">
        <v>70</v>
      </c>
      <c r="AN46" s="11">
        <f t="shared" si="23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41</v>
      </c>
      <c r="C47" s="1">
        <v>288</v>
      </c>
      <c r="D47" s="1"/>
      <c r="E47" s="1">
        <v>51</v>
      </c>
      <c r="F47" s="1">
        <v>231</v>
      </c>
      <c r="G47" s="8">
        <v>0.3</v>
      </c>
      <c r="H47" s="1">
        <v>180</v>
      </c>
      <c r="I47" s="1" t="s">
        <v>46</v>
      </c>
      <c r="J47" s="1">
        <v>51</v>
      </c>
      <c r="K47" s="1">
        <f t="shared" si="17"/>
        <v>0</v>
      </c>
      <c r="L47" s="1"/>
      <c r="M47" s="1"/>
      <c r="N47" s="1"/>
      <c r="O47" s="1">
        <f t="shared" si="3"/>
        <v>10.199999999999999</v>
      </c>
      <c r="P47" s="5"/>
      <c r="Q47" s="5">
        <f>S47</f>
        <v>504</v>
      </c>
      <c r="R47" s="5">
        <f t="shared" si="19"/>
        <v>504</v>
      </c>
      <c r="S47" s="5">
        <v>504</v>
      </c>
      <c r="T47" s="1" t="s">
        <v>107</v>
      </c>
      <c r="U47" s="1">
        <f t="shared" si="4"/>
        <v>72.058823529411768</v>
      </c>
      <c r="V47" s="1">
        <f t="shared" si="5"/>
        <v>22.647058823529413</v>
      </c>
      <c r="W47" s="1">
        <f>VLOOKUP(A47,[1]TDSheet!$A:$L,6,0)/5</f>
        <v>11.8</v>
      </c>
      <c r="X47" s="1">
        <f>VLOOKUP(A47,[2]TDSheet!$A:$L,6,0)/5</f>
        <v>6.8</v>
      </c>
      <c r="Y47" s="1">
        <v>7.2</v>
      </c>
      <c r="Z47" s="1">
        <v>8.8000000000000007</v>
      </c>
      <c r="AA47" s="1">
        <v>21</v>
      </c>
      <c r="AB47" s="1">
        <v>37.5</v>
      </c>
      <c r="AC47" s="1">
        <v>5</v>
      </c>
      <c r="AD47" s="1">
        <v>4.8</v>
      </c>
      <c r="AE47" s="1">
        <v>10.8</v>
      </c>
      <c r="AF47" s="1">
        <v>11.4</v>
      </c>
      <c r="AG47" s="26" t="s">
        <v>47</v>
      </c>
      <c r="AH47" s="1">
        <f t="shared" si="20"/>
        <v>151.19999999999999</v>
      </c>
      <c r="AI47" s="8">
        <v>12</v>
      </c>
      <c r="AJ47" s="11">
        <f t="shared" si="21"/>
        <v>42</v>
      </c>
      <c r="AK47" s="1">
        <f t="shared" si="22"/>
        <v>151.19999999999999</v>
      </c>
      <c r="AL47" s="1">
        <v>14</v>
      </c>
      <c r="AM47" s="1">
        <v>70</v>
      </c>
      <c r="AN47" s="11">
        <f t="shared" si="23"/>
        <v>0.6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55</v>
      </c>
      <c r="C48" s="1">
        <v>88.2</v>
      </c>
      <c r="D48" s="1"/>
      <c r="E48" s="1">
        <v>3.6</v>
      </c>
      <c r="F48" s="1">
        <v>84.6</v>
      </c>
      <c r="G48" s="8">
        <v>1</v>
      </c>
      <c r="H48" s="1">
        <v>180</v>
      </c>
      <c r="I48" s="1" t="s">
        <v>46</v>
      </c>
      <c r="J48" s="1">
        <v>2.7</v>
      </c>
      <c r="K48" s="1">
        <f t="shared" si="17"/>
        <v>0.89999999999999991</v>
      </c>
      <c r="L48" s="1"/>
      <c r="M48" s="1"/>
      <c r="N48" s="1"/>
      <c r="O48" s="1">
        <f t="shared" si="3"/>
        <v>0.72</v>
      </c>
      <c r="P48" s="5"/>
      <c r="Q48" s="5"/>
      <c r="R48" s="5">
        <f t="shared" si="19"/>
        <v>0</v>
      </c>
      <c r="S48" s="5"/>
      <c r="T48" s="1"/>
      <c r="U48" s="1">
        <f t="shared" si="4"/>
        <v>117.5</v>
      </c>
      <c r="V48" s="1">
        <f t="shared" si="5"/>
        <v>117.5</v>
      </c>
      <c r="W48" s="1">
        <v>0</v>
      </c>
      <c r="X48" s="1">
        <f>VLOOKUP(A48,[2]TDSheet!$A:$L,6,0)/5</f>
        <v>0.4</v>
      </c>
      <c r="Y48" s="1">
        <v>0</v>
      </c>
      <c r="Z48" s="1">
        <v>0</v>
      </c>
      <c r="AA48" s="1">
        <v>0</v>
      </c>
      <c r="AB48" s="1">
        <v>0</v>
      </c>
      <c r="AC48" s="1">
        <v>0.72</v>
      </c>
      <c r="AD48" s="1">
        <v>1.44</v>
      </c>
      <c r="AE48" s="1">
        <v>0.36</v>
      </c>
      <c r="AF48" s="1">
        <v>1.44</v>
      </c>
      <c r="AG48" s="26" t="s">
        <v>47</v>
      </c>
      <c r="AH48" s="1">
        <f t="shared" si="20"/>
        <v>0</v>
      </c>
      <c r="AI48" s="8">
        <v>1.8</v>
      </c>
      <c r="AJ48" s="11">
        <f t="shared" si="21"/>
        <v>0</v>
      </c>
      <c r="AK48" s="1">
        <f t="shared" si="22"/>
        <v>0</v>
      </c>
      <c r="AL48" s="1">
        <v>18</v>
      </c>
      <c r="AM48" s="1">
        <v>234</v>
      </c>
      <c r="AN48" s="11">
        <f t="shared" si="2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41</v>
      </c>
      <c r="C49" s="1">
        <v>621</v>
      </c>
      <c r="D49" s="1"/>
      <c r="E49" s="1">
        <v>33</v>
      </c>
      <c r="F49" s="1">
        <v>584</v>
      </c>
      <c r="G49" s="8">
        <v>0.3</v>
      </c>
      <c r="H49" s="1">
        <v>180</v>
      </c>
      <c r="I49" s="1" t="s">
        <v>46</v>
      </c>
      <c r="J49" s="1">
        <v>33</v>
      </c>
      <c r="K49" s="1">
        <f t="shared" si="17"/>
        <v>0</v>
      </c>
      <c r="L49" s="1"/>
      <c r="M49" s="1"/>
      <c r="N49" s="1"/>
      <c r="O49" s="1">
        <f t="shared" si="3"/>
        <v>6.6</v>
      </c>
      <c r="P49" s="5"/>
      <c r="Q49" s="5">
        <f>S49</f>
        <v>504</v>
      </c>
      <c r="R49" s="5">
        <f t="shared" si="19"/>
        <v>504</v>
      </c>
      <c r="S49" s="5">
        <v>504</v>
      </c>
      <c r="T49" s="1" t="s">
        <v>107</v>
      </c>
      <c r="U49" s="1">
        <f t="shared" si="4"/>
        <v>164.84848484848484</v>
      </c>
      <c r="V49" s="1">
        <f t="shared" si="5"/>
        <v>88.484848484848484</v>
      </c>
      <c r="W49" s="1">
        <f>VLOOKUP(A49,[1]TDSheet!$A:$L,6,0)/5</f>
        <v>12.6</v>
      </c>
      <c r="X49" s="1">
        <f>VLOOKUP(A49,[2]TDSheet!$A:$L,6,0)/5</f>
        <v>6.6</v>
      </c>
      <c r="Y49" s="1">
        <v>21.2</v>
      </c>
      <c r="Z49" s="1">
        <v>15.2</v>
      </c>
      <c r="AA49" s="1">
        <v>34.5</v>
      </c>
      <c r="AB49" s="1">
        <v>52.2</v>
      </c>
      <c r="AC49" s="1">
        <v>39.4</v>
      </c>
      <c r="AD49" s="1">
        <v>6.6</v>
      </c>
      <c r="AE49" s="1">
        <v>17.8</v>
      </c>
      <c r="AF49" s="1">
        <v>9.8000000000000007</v>
      </c>
      <c r="AG49" s="26" t="s">
        <v>47</v>
      </c>
      <c r="AH49" s="1">
        <f t="shared" si="20"/>
        <v>151.19999999999999</v>
      </c>
      <c r="AI49" s="8">
        <v>12</v>
      </c>
      <c r="AJ49" s="11">
        <f t="shared" si="21"/>
        <v>42</v>
      </c>
      <c r="AK49" s="1">
        <f t="shared" si="22"/>
        <v>151.19999999999999</v>
      </c>
      <c r="AL49" s="1">
        <v>14</v>
      </c>
      <c r="AM49" s="1">
        <v>70</v>
      </c>
      <c r="AN49" s="11">
        <f t="shared" si="23"/>
        <v>0.6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41</v>
      </c>
      <c r="C50" s="1">
        <v>184</v>
      </c>
      <c r="D50" s="1"/>
      <c r="E50" s="1">
        <v>27</v>
      </c>
      <c r="F50" s="1">
        <v>154</v>
      </c>
      <c r="G50" s="8">
        <v>0.2</v>
      </c>
      <c r="H50" s="1">
        <v>365</v>
      </c>
      <c r="I50" s="1" t="s">
        <v>46</v>
      </c>
      <c r="J50" s="1">
        <v>27</v>
      </c>
      <c r="K50" s="1">
        <f t="shared" si="17"/>
        <v>0</v>
      </c>
      <c r="L50" s="1"/>
      <c r="M50" s="1"/>
      <c r="N50" s="1"/>
      <c r="O50" s="1">
        <f t="shared" si="3"/>
        <v>5.4</v>
      </c>
      <c r="P50" s="5"/>
      <c r="Q50" s="5"/>
      <c r="R50" s="5">
        <f t="shared" si="19"/>
        <v>0</v>
      </c>
      <c r="S50" s="5"/>
      <c r="T50" s="1"/>
      <c r="U50" s="1">
        <f t="shared" si="4"/>
        <v>28.518518518518515</v>
      </c>
      <c r="V50" s="1">
        <f t="shared" si="5"/>
        <v>28.518518518518515</v>
      </c>
      <c r="W50" s="1">
        <f>VLOOKUP(A50,[1]TDSheet!$A:$L,6,0)/5</f>
        <v>2.6</v>
      </c>
      <c r="X50" s="1">
        <f>VLOOKUP(A50,[2]TDSheet!$A:$L,6,0)/5</f>
        <v>1.4</v>
      </c>
      <c r="Y50" s="1">
        <v>1.2</v>
      </c>
      <c r="Z50" s="1">
        <v>3.6</v>
      </c>
      <c r="AA50" s="1">
        <v>2.4</v>
      </c>
      <c r="AB50" s="1">
        <v>3.8</v>
      </c>
      <c r="AC50" s="1">
        <v>4.8</v>
      </c>
      <c r="AD50" s="1">
        <v>0</v>
      </c>
      <c r="AE50" s="1">
        <v>0.6</v>
      </c>
      <c r="AF50" s="1">
        <v>0</v>
      </c>
      <c r="AG50" s="26" t="s">
        <v>47</v>
      </c>
      <c r="AH50" s="1">
        <f t="shared" si="20"/>
        <v>0</v>
      </c>
      <c r="AI50" s="8">
        <v>6</v>
      </c>
      <c r="AJ50" s="11">
        <f t="shared" si="21"/>
        <v>0</v>
      </c>
      <c r="AK50" s="1">
        <f t="shared" si="22"/>
        <v>0</v>
      </c>
      <c r="AL50" s="1">
        <v>10</v>
      </c>
      <c r="AM50" s="1">
        <v>130</v>
      </c>
      <c r="AN50" s="11">
        <f t="shared" si="23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/>
      <c r="D51" s="1"/>
      <c r="E51" s="1"/>
      <c r="F51" s="1"/>
      <c r="G51" s="8">
        <v>0.2</v>
      </c>
      <c r="H51" s="1">
        <v>365</v>
      </c>
      <c r="I51" s="1" t="s">
        <v>46</v>
      </c>
      <c r="J51" s="1"/>
      <c r="K51" s="1">
        <f t="shared" si="17"/>
        <v>0</v>
      </c>
      <c r="L51" s="1"/>
      <c r="M51" s="1"/>
      <c r="N51" s="1"/>
      <c r="O51" s="1">
        <f t="shared" si="3"/>
        <v>0</v>
      </c>
      <c r="P51" s="28"/>
      <c r="Q51" s="28"/>
      <c r="R51" s="5">
        <f t="shared" si="19"/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29" t="s">
        <v>104</v>
      </c>
      <c r="AH51" s="1">
        <f t="shared" si="20"/>
        <v>0</v>
      </c>
      <c r="AI51" s="8">
        <v>6</v>
      </c>
      <c r="AJ51" s="11">
        <f t="shared" si="21"/>
        <v>0</v>
      </c>
      <c r="AK51" s="1">
        <f t="shared" si="22"/>
        <v>0</v>
      </c>
      <c r="AL51" s="1">
        <v>10</v>
      </c>
      <c r="AM51" s="7"/>
      <c r="AN51" s="15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655</v>
      </c>
      <c r="D52" s="1"/>
      <c r="E52" s="1">
        <v>653</v>
      </c>
      <c r="F52" s="1"/>
      <c r="G52" s="8">
        <v>0.3</v>
      </c>
      <c r="H52" s="1">
        <v>180</v>
      </c>
      <c r="I52" s="1" t="s">
        <v>46</v>
      </c>
      <c r="J52" s="1">
        <v>793</v>
      </c>
      <c r="K52" s="1">
        <f t="shared" si="17"/>
        <v>-140</v>
      </c>
      <c r="L52" s="1"/>
      <c r="M52" s="1"/>
      <c r="N52" s="1"/>
      <c r="O52" s="1">
        <f t="shared" si="3"/>
        <v>130.6</v>
      </c>
      <c r="P52" s="5">
        <v>2220.1999999999998</v>
      </c>
      <c r="Q52" s="5">
        <f t="shared" ref="Q52:Q55" si="24">S52</f>
        <v>5880</v>
      </c>
      <c r="R52" s="5">
        <f t="shared" si="19"/>
        <v>5880</v>
      </c>
      <c r="S52" s="5">
        <v>5880</v>
      </c>
      <c r="T52" s="1" t="s">
        <v>105</v>
      </c>
      <c r="U52" s="1">
        <f t="shared" si="4"/>
        <v>45.022970903522207</v>
      </c>
      <c r="V52" s="1">
        <f t="shared" si="5"/>
        <v>0</v>
      </c>
      <c r="W52" s="1">
        <f>VLOOKUP(A52,[1]TDSheet!$A:$L,6,0)/5</f>
        <v>170.6</v>
      </c>
      <c r="X52" s="1">
        <f>VLOOKUP(A52,[2]TDSheet!$A:$L,6,0)/5</f>
        <v>170.4</v>
      </c>
      <c r="Y52" s="1">
        <v>117</v>
      </c>
      <c r="Z52" s="1">
        <v>128.6</v>
      </c>
      <c r="AA52" s="1">
        <v>322.8</v>
      </c>
      <c r="AB52" s="1">
        <v>241.5</v>
      </c>
      <c r="AC52" s="1">
        <v>170.8</v>
      </c>
      <c r="AD52" s="1">
        <v>2.6</v>
      </c>
      <c r="AE52" s="1">
        <v>199.2</v>
      </c>
      <c r="AF52" s="1">
        <v>9</v>
      </c>
      <c r="AG52" s="1"/>
      <c r="AH52" s="1">
        <f t="shared" si="20"/>
        <v>1764</v>
      </c>
      <c r="AI52" s="8">
        <v>14</v>
      </c>
      <c r="AJ52" s="11">
        <f t="shared" si="21"/>
        <v>420</v>
      </c>
      <c r="AK52" s="1">
        <f t="shared" si="22"/>
        <v>1764</v>
      </c>
      <c r="AL52" s="1">
        <v>14</v>
      </c>
      <c r="AM52" s="1">
        <v>70</v>
      </c>
      <c r="AN52" s="11">
        <f t="shared" si="23"/>
        <v>6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975</v>
      </c>
      <c r="D53" s="1">
        <v>3</v>
      </c>
      <c r="E53" s="1">
        <v>281</v>
      </c>
      <c r="F53" s="1">
        <v>692</v>
      </c>
      <c r="G53" s="8">
        <v>0.25</v>
      </c>
      <c r="H53" s="1">
        <v>180</v>
      </c>
      <c r="I53" s="1" t="s">
        <v>46</v>
      </c>
      <c r="J53" s="1">
        <v>281</v>
      </c>
      <c r="K53" s="1">
        <f t="shared" si="17"/>
        <v>0</v>
      </c>
      <c r="L53" s="1"/>
      <c r="M53" s="1"/>
      <c r="N53" s="1"/>
      <c r="O53" s="1">
        <f t="shared" si="3"/>
        <v>56.2</v>
      </c>
      <c r="P53" s="5">
        <v>432</v>
      </c>
      <c r="Q53" s="5">
        <f t="shared" si="24"/>
        <v>1680</v>
      </c>
      <c r="R53" s="5">
        <f t="shared" si="19"/>
        <v>1680</v>
      </c>
      <c r="S53" s="5">
        <v>1680</v>
      </c>
      <c r="T53" s="1" t="s">
        <v>105</v>
      </c>
      <c r="U53" s="1">
        <f t="shared" si="4"/>
        <v>42.206405693950174</v>
      </c>
      <c r="V53" s="1">
        <f t="shared" si="5"/>
        <v>12.313167259786477</v>
      </c>
      <c r="W53" s="1">
        <f>VLOOKUP(A53,[1]TDSheet!$A:$L,6,0)/5</f>
        <v>71.8</v>
      </c>
      <c r="X53" s="1">
        <f>VLOOKUP(A53,[2]TDSheet!$A:$L,6,0)/5</f>
        <v>68.599999999999994</v>
      </c>
      <c r="Y53" s="1">
        <v>0</v>
      </c>
      <c r="Z53" s="1">
        <v>54.8</v>
      </c>
      <c r="AA53" s="1">
        <v>79.75</v>
      </c>
      <c r="AB53" s="1">
        <v>141.5</v>
      </c>
      <c r="AC53" s="1">
        <v>78</v>
      </c>
      <c r="AD53" s="1">
        <v>29.6</v>
      </c>
      <c r="AE53" s="1">
        <v>45.6</v>
      </c>
      <c r="AF53" s="1">
        <v>14.4</v>
      </c>
      <c r="AG53" s="1"/>
      <c r="AH53" s="1">
        <f t="shared" si="20"/>
        <v>420</v>
      </c>
      <c r="AI53" s="8">
        <v>12</v>
      </c>
      <c r="AJ53" s="11">
        <f t="shared" si="21"/>
        <v>140</v>
      </c>
      <c r="AK53" s="1">
        <f t="shared" si="22"/>
        <v>420</v>
      </c>
      <c r="AL53" s="1">
        <v>14</v>
      </c>
      <c r="AM53" s="1">
        <v>70</v>
      </c>
      <c r="AN53" s="11">
        <f t="shared" si="23"/>
        <v>2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1270</v>
      </c>
      <c r="D54" s="1">
        <v>4</v>
      </c>
      <c r="E54" s="1">
        <v>182</v>
      </c>
      <c r="F54" s="1">
        <v>1084</v>
      </c>
      <c r="G54" s="8">
        <v>0.25</v>
      </c>
      <c r="H54" s="1">
        <v>180</v>
      </c>
      <c r="I54" s="1" t="s">
        <v>46</v>
      </c>
      <c r="J54" s="1">
        <v>182</v>
      </c>
      <c r="K54" s="1">
        <f t="shared" si="17"/>
        <v>0</v>
      </c>
      <c r="L54" s="1"/>
      <c r="M54" s="1"/>
      <c r="N54" s="1"/>
      <c r="O54" s="1">
        <f t="shared" si="3"/>
        <v>36.4</v>
      </c>
      <c r="P54" s="5"/>
      <c r="Q54" s="5">
        <f t="shared" si="24"/>
        <v>1008</v>
      </c>
      <c r="R54" s="5">
        <f t="shared" si="19"/>
        <v>1008</v>
      </c>
      <c r="S54" s="5">
        <v>1008</v>
      </c>
      <c r="T54" s="1" t="s">
        <v>106</v>
      </c>
      <c r="U54" s="1">
        <f t="shared" si="4"/>
        <v>57.472527472527474</v>
      </c>
      <c r="V54" s="1">
        <f t="shared" si="5"/>
        <v>29.780219780219781</v>
      </c>
      <c r="W54" s="1">
        <f>VLOOKUP(A54,[1]TDSheet!$A:$L,6,0)/5</f>
        <v>42.6</v>
      </c>
      <c r="X54" s="1">
        <f>VLOOKUP(A54,[2]TDSheet!$A:$L,6,0)/5</f>
        <v>48.4</v>
      </c>
      <c r="Y54" s="1">
        <v>52.4</v>
      </c>
      <c r="Z54" s="1">
        <v>21.8</v>
      </c>
      <c r="AA54" s="1">
        <v>46.25</v>
      </c>
      <c r="AB54" s="1">
        <v>124.5</v>
      </c>
      <c r="AC54" s="1">
        <v>69</v>
      </c>
      <c r="AD54" s="1">
        <v>26.4</v>
      </c>
      <c r="AE54" s="1">
        <v>37.6</v>
      </c>
      <c r="AF54" s="1">
        <v>13.4</v>
      </c>
      <c r="AG54" s="26" t="s">
        <v>47</v>
      </c>
      <c r="AH54" s="1">
        <f t="shared" si="20"/>
        <v>252</v>
      </c>
      <c r="AI54" s="8">
        <v>12</v>
      </c>
      <c r="AJ54" s="11">
        <f t="shared" si="21"/>
        <v>84</v>
      </c>
      <c r="AK54" s="1">
        <f t="shared" si="22"/>
        <v>252</v>
      </c>
      <c r="AL54" s="1">
        <v>14</v>
      </c>
      <c r="AM54" s="1">
        <v>70</v>
      </c>
      <c r="AN54" s="11">
        <f t="shared" si="23"/>
        <v>1.2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55</v>
      </c>
      <c r="C55" s="1">
        <v>2.8</v>
      </c>
      <c r="D55" s="1">
        <v>5.4</v>
      </c>
      <c r="E55" s="1">
        <v>5.4</v>
      </c>
      <c r="F55" s="1">
        <v>-4.5999999999999996</v>
      </c>
      <c r="G55" s="8">
        <v>1</v>
      </c>
      <c r="H55" s="1">
        <v>180</v>
      </c>
      <c r="I55" s="1" t="s">
        <v>46</v>
      </c>
      <c r="J55" s="1">
        <v>27.6</v>
      </c>
      <c r="K55" s="1">
        <f t="shared" si="17"/>
        <v>-22.200000000000003</v>
      </c>
      <c r="L55" s="1"/>
      <c r="M55" s="1"/>
      <c r="N55" s="1"/>
      <c r="O55" s="1">
        <f t="shared" si="3"/>
        <v>1.08</v>
      </c>
      <c r="P55" s="5">
        <v>26.200000000000003</v>
      </c>
      <c r="Q55" s="5">
        <f t="shared" si="24"/>
        <v>38</v>
      </c>
      <c r="R55" s="5">
        <f t="shared" si="19"/>
        <v>37.800000000000004</v>
      </c>
      <c r="S55" s="5">
        <v>38</v>
      </c>
      <c r="T55" s="1"/>
      <c r="U55" s="1">
        <f t="shared" si="4"/>
        <v>30.74074074074074</v>
      </c>
      <c r="V55" s="1">
        <f t="shared" si="5"/>
        <v>-4.2592592592592586</v>
      </c>
      <c r="W55" s="1">
        <f>VLOOKUP(A55,[1]TDSheet!$A:$L,6,0)/5</f>
        <v>1.6199999999999999</v>
      </c>
      <c r="X55" s="1">
        <f>VLOOKUP(A55,[2]TDSheet!$A:$L,6,0)/5</f>
        <v>2.1399999999999997</v>
      </c>
      <c r="Y55" s="1">
        <v>1.62</v>
      </c>
      <c r="Z55" s="1">
        <v>2.16</v>
      </c>
      <c r="AA55" s="1">
        <v>8.1</v>
      </c>
      <c r="AB55" s="1">
        <v>45.9</v>
      </c>
      <c r="AC55" s="1">
        <v>4.32</v>
      </c>
      <c r="AD55" s="1">
        <v>2.7</v>
      </c>
      <c r="AE55" s="1">
        <v>1.08</v>
      </c>
      <c r="AF55" s="1">
        <v>2.7</v>
      </c>
      <c r="AG55" s="1"/>
      <c r="AH55" s="1">
        <f t="shared" si="20"/>
        <v>38</v>
      </c>
      <c r="AI55" s="8">
        <v>2.7</v>
      </c>
      <c r="AJ55" s="11">
        <f t="shared" si="21"/>
        <v>14</v>
      </c>
      <c r="AK55" s="1">
        <f t="shared" si="22"/>
        <v>37.800000000000004</v>
      </c>
      <c r="AL55" s="1">
        <v>14</v>
      </c>
      <c r="AM55" s="1">
        <v>126</v>
      </c>
      <c r="AN55" s="11">
        <f t="shared" si="23"/>
        <v>0.1111111111111111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55</v>
      </c>
      <c r="C56" s="1">
        <v>66.900000000000006</v>
      </c>
      <c r="D56" s="1"/>
      <c r="E56" s="1">
        <v>5</v>
      </c>
      <c r="F56" s="1">
        <v>61.9</v>
      </c>
      <c r="G56" s="8">
        <v>1</v>
      </c>
      <c r="H56" s="1">
        <v>180</v>
      </c>
      <c r="I56" s="1" t="s">
        <v>46</v>
      </c>
      <c r="J56" s="1">
        <v>5</v>
      </c>
      <c r="K56" s="1">
        <f t="shared" si="17"/>
        <v>0</v>
      </c>
      <c r="L56" s="1"/>
      <c r="M56" s="1"/>
      <c r="N56" s="1"/>
      <c r="O56" s="1">
        <f t="shared" si="3"/>
        <v>1</v>
      </c>
      <c r="P56" s="5"/>
      <c r="Q56" s="5"/>
      <c r="R56" s="5">
        <f t="shared" si="19"/>
        <v>0</v>
      </c>
      <c r="S56" s="5"/>
      <c r="T56" s="1"/>
      <c r="U56" s="1">
        <f t="shared" si="4"/>
        <v>61.9</v>
      </c>
      <c r="V56" s="1">
        <f t="shared" si="5"/>
        <v>61.9</v>
      </c>
      <c r="W56" s="1">
        <v>0</v>
      </c>
      <c r="X56" s="1">
        <v>0</v>
      </c>
      <c r="Y56" s="1">
        <v>0</v>
      </c>
      <c r="Z56" s="1">
        <v>2</v>
      </c>
      <c r="AA56" s="1">
        <v>0</v>
      </c>
      <c r="AB56" s="1">
        <v>5</v>
      </c>
      <c r="AC56" s="1">
        <v>1</v>
      </c>
      <c r="AD56" s="1">
        <v>2</v>
      </c>
      <c r="AE56" s="1">
        <v>1</v>
      </c>
      <c r="AF56" s="1">
        <v>2</v>
      </c>
      <c r="AG56" s="26" t="s">
        <v>47</v>
      </c>
      <c r="AH56" s="1">
        <f t="shared" si="20"/>
        <v>0</v>
      </c>
      <c r="AI56" s="8">
        <v>5</v>
      </c>
      <c r="AJ56" s="11">
        <f t="shared" si="21"/>
        <v>0</v>
      </c>
      <c r="AK56" s="1">
        <f t="shared" si="22"/>
        <v>0</v>
      </c>
      <c r="AL56" s="1">
        <v>12</v>
      </c>
      <c r="AM56" s="1">
        <v>84</v>
      </c>
      <c r="AN56" s="11">
        <f t="shared" si="2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2354</v>
      </c>
      <c r="D57" s="1">
        <v>10</v>
      </c>
      <c r="E57" s="1">
        <v>137</v>
      </c>
      <c r="F57" s="1">
        <v>2227</v>
      </c>
      <c r="G57" s="8">
        <v>0.14000000000000001</v>
      </c>
      <c r="H57" s="1">
        <v>180</v>
      </c>
      <c r="I57" s="1" t="s">
        <v>46</v>
      </c>
      <c r="J57" s="1">
        <v>137</v>
      </c>
      <c r="K57" s="1">
        <f t="shared" si="17"/>
        <v>0</v>
      </c>
      <c r="L57" s="1"/>
      <c r="M57" s="1"/>
      <c r="N57" s="1"/>
      <c r="O57" s="1">
        <f t="shared" si="3"/>
        <v>27.4</v>
      </c>
      <c r="P57" s="5"/>
      <c r="Q57" s="5"/>
      <c r="R57" s="5">
        <f t="shared" si="19"/>
        <v>0</v>
      </c>
      <c r="S57" s="5"/>
      <c r="T57" s="1"/>
      <c r="U57" s="1">
        <f t="shared" si="4"/>
        <v>81.277372262773724</v>
      </c>
      <c r="V57" s="1">
        <f t="shared" si="5"/>
        <v>81.277372262773724</v>
      </c>
      <c r="W57" s="1">
        <f>VLOOKUP(A57,[1]TDSheet!$A:$L,6,0)/5</f>
        <v>42</v>
      </c>
      <c r="X57" s="1">
        <f>VLOOKUP(A57,[2]TDSheet!$A:$L,6,0)/5</f>
        <v>22.2</v>
      </c>
      <c r="Y57" s="1">
        <v>14.2</v>
      </c>
      <c r="Z57" s="1">
        <v>31.6</v>
      </c>
      <c r="AA57" s="1">
        <v>17.64</v>
      </c>
      <c r="AB57" s="1">
        <v>6.58</v>
      </c>
      <c r="AC57" s="1">
        <v>26.6</v>
      </c>
      <c r="AD57" s="1">
        <v>3.4</v>
      </c>
      <c r="AE57" s="1">
        <v>31</v>
      </c>
      <c r="AF57" s="1">
        <v>7.8</v>
      </c>
      <c r="AG57" s="26" t="s">
        <v>47</v>
      </c>
      <c r="AH57" s="1">
        <f t="shared" si="20"/>
        <v>0</v>
      </c>
      <c r="AI57" s="8">
        <v>22</v>
      </c>
      <c r="AJ57" s="11">
        <f t="shared" si="21"/>
        <v>0</v>
      </c>
      <c r="AK57" s="1">
        <f t="shared" si="22"/>
        <v>0</v>
      </c>
      <c r="AL57" s="1">
        <v>12</v>
      </c>
      <c r="AM57" s="1">
        <v>84</v>
      </c>
      <c r="AN57" s="11">
        <f t="shared" si="23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35" t="s">
        <v>109</v>
      </c>
      <c r="B58" s="35" t="s">
        <v>41</v>
      </c>
      <c r="C58" s="35"/>
      <c r="D58" s="35"/>
      <c r="E58" s="35"/>
      <c r="F58" s="35"/>
      <c r="G58" s="36">
        <v>0.09</v>
      </c>
      <c r="H58" s="35">
        <v>180</v>
      </c>
      <c r="I58" s="35" t="s">
        <v>46</v>
      </c>
      <c r="J58" s="35"/>
      <c r="K58" s="35"/>
      <c r="L58" s="35"/>
      <c r="M58" s="35"/>
      <c r="N58" s="35"/>
      <c r="O58" s="35">
        <f t="shared" si="3"/>
        <v>0</v>
      </c>
      <c r="P58" s="37"/>
      <c r="Q58" s="37">
        <f>S58</f>
        <v>840</v>
      </c>
      <c r="R58" s="37">
        <f t="shared" si="19"/>
        <v>840</v>
      </c>
      <c r="S58" s="37">
        <v>840</v>
      </c>
      <c r="T58" s="35" t="s">
        <v>110</v>
      </c>
      <c r="U58" s="35" t="e">
        <f t="shared" ref="U58" si="25">(F58+R58)/O58</f>
        <v>#DIV/0!</v>
      </c>
      <c r="V58" s="35" t="e">
        <f t="shared" ref="V58" si="26">F58/O58</f>
        <v>#DIV/0!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 t="s">
        <v>113</v>
      </c>
      <c r="AH58" s="35">
        <f t="shared" si="20"/>
        <v>75.599999999999994</v>
      </c>
      <c r="AI58" s="36">
        <v>30</v>
      </c>
      <c r="AJ58" s="38">
        <f t="shared" si="21"/>
        <v>28</v>
      </c>
      <c r="AK58" s="35">
        <f t="shared" si="22"/>
        <v>75.599999999999994</v>
      </c>
      <c r="AL58" s="35">
        <v>14</v>
      </c>
      <c r="AM58" s="35">
        <v>126</v>
      </c>
      <c r="AN58" s="38">
        <f t="shared" si="23"/>
        <v>0.22222222222222221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11"/>
      <c r="AK59" s="1"/>
      <c r="AL59" s="1"/>
      <c r="AM59" s="1"/>
      <c r="AN59" s="1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11"/>
      <c r="AK60" s="1"/>
      <c r="AL60" s="1"/>
      <c r="AM60" s="1"/>
      <c r="AN60" s="1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11"/>
      <c r="AK61" s="1"/>
      <c r="AL61" s="1"/>
      <c r="AM61" s="1"/>
      <c r="AN61" s="1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11"/>
      <c r="AK62" s="1"/>
      <c r="AL62" s="1"/>
      <c r="AM62" s="1"/>
      <c r="AN62" s="1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11"/>
      <c r="AK63" s="1"/>
      <c r="AL63" s="1"/>
      <c r="AM63" s="1"/>
      <c r="AN63" s="1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11"/>
      <c r="AK64" s="1"/>
      <c r="AL64" s="1"/>
      <c r="AM64" s="1"/>
      <c r="AN64" s="1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11"/>
      <c r="AK65" s="1"/>
      <c r="AL65" s="1"/>
      <c r="AM65" s="1"/>
      <c r="AN65" s="1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11"/>
      <c r="AK66" s="1"/>
      <c r="AL66" s="1"/>
      <c r="AM66" s="1"/>
      <c r="AN66" s="1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11"/>
      <c r="AK67" s="1"/>
      <c r="AL67" s="1"/>
      <c r="AM67" s="1"/>
      <c r="AN67" s="1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1"/>
      <c r="AK68" s="1"/>
      <c r="AL68" s="1"/>
      <c r="AM68" s="1"/>
      <c r="AN68" s="1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1"/>
      <c r="AK69" s="1"/>
      <c r="AL69" s="1"/>
      <c r="AM69" s="1"/>
      <c r="AN69" s="1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1"/>
      <c r="AK70" s="1"/>
      <c r="AL70" s="1"/>
      <c r="AM70" s="1"/>
      <c r="AN70" s="1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1"/>
      <c r="AK71" s="1"/>
      <c r="AL71" s="1"/>
      <c r="AM71" s="1"/>
      <c r="AN71" s="1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1"/>
      <c r="AK72" s="1"/>
      <c r="AL72" s="1"/>
      <c r="AM72" s="1"/>
      <c r="AN72" s="1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1"/>
      <c r="AK73" s="1"/>
      <c r="AL73" s="1"/>
      <c r="AM73" s="1"/>
      <c r="AN73" s="1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1"/>
      <c r="AK74" s="1"/>
      <c r="AL74" s="1"/>
      <c r="AM74" s="1"/>
      <c r="AN74" s="1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1"/>
      <c r="AK75" s="1"/>
      <c r="AL75" s="1"/>
      <c r="AM75" s="1"/>
      <c r="AN75" s="1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1"/>
      <c r="AK76" s="1"/>
      <c r="AL76" s="1"/>
      <c r="AM76" s="1"/>
      <c r="AN76" s="1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1"/>
      <c r="AK77" s="1"/>
      <c r="AL77" s="1"/>
      <c r="AM77" s="1"/>
      <c r="AN77" s="1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1"/>
      <c r="AK78" s="1"/>
      <c r="AL78" s="1"/>
      <c r="AM78" s="1"/>
      <c r="AN78" s="1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1"/>
      <c r="AK79" s="1"/>
      <c r="AL79" s="1"/>
      <c r="AM79" s="1"/>
      <c r="AN79" s="1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5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2025-03-06T13:38:29Z</dcterms:created>
  <dcterms:modified xsi:type="dcterms:W3CDTF">2025-03-07T06:12:46Z</dcterms:modified>
</cp:coreProperties>
</file>