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4B7463-98EE-458A-8CF7-58D20720A5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Y529" i="1" s="1"/>
  <c r="P528" i="1"/>
  <c r="X526" i="1"/>
  <c r="X525" i="1"/>
  <c r="BO524" i="1"/>
  <c r="BN524" i="1"/>
  <c r="BM524" i="1"/>
  <c r="Z524" i="1"/>
  <c r="Y524" i="1"/>
  <c r="BP524" i="1" s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5" i="1" s="1"/>
  <c r="P522" i="1"/>
  <c r="X520" i="1"/>
  <c r="X519" i="1"/>
  <c r="BO518" i="1"/>
  <c r="BM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BP516" i="1" s="1"/>
  <c r="P516" i="1"/>
  <c r="BO515" i="1"/>
  <c r="BM515" i="1"/>
  <c r="Y515" i="1"/>
  <c r="BP515" i="1" s="1"/>
  <c r="P515" i="1"/>
  <c r="BO514" i="1"/>
  <c r="BM514" i="1"/>
  <c r="Y514" i="1"/>
  <c r="BP514" i="1" s="1"/>
  <c r="P514" i="1"/>
  <c r="BO513" i="1"/>
  <c r="BM513" i="1"/>
  <c r="Y513" i="1"/>
  <c r="Y519" i="1" s="1"/>
  <c r="P513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Y506" i="1" s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Y487" i="1" s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Y477" i="1" s="1"/>
  <c r="P470" i="1"/>
  <c r="X468" i="1"/>
  <c r="X467" i="1"/>
  <c r="BO466" i="1"/>
  <c r="BM466" i="1"/>
  <c r="Y466" i="1"/>
  <c r="Z599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Z433" i="1"/>
  <c r="Y433" i="1"/>
  <c r="P433" i="1"/>
  <c r="BO432" i="1"/>
  <c r="BM432" i="1"/>
  <c r="Y432" i="1"/>
  <c r="BP432" i="1" s="1"/>
  <c r="P432" i="1"/>
  <c r="X430" i="1"/>
  <c r="X429" i="1"/>
  <c r="BO428" i="1"/>
  <c r="BM428" i="1"/>
  <c r="Y428" i="1"/>
  <c r="Y599" i="1" s="1"/>
  <c r="P428" i="1"/>
  <c r="X424" i="1"/>
  <c r="X423" i="1"/>
  <c r="BO422" i="1"/>
  <c r="BM422" i="1"/>
  <c r="Y422" i="1"/>
  <c r="Y424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20" i="1" s="1"/>
  <c r="P414" i="1"/>
  <c r="X412" i="1"/>
  <c r="X411" i="1"/>
  <c r="BO410" i="1"/>
  <c r="BM410" i="1"/>
  <c r="Y410" i="1"/>
  <c r="Y412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599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Y388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Y339" i="1" s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29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U599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0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2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599" i="1" s="1"/>
  <c r="P200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599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3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9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599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9" i="1" s="1"/>
  <c r="Y23" i="1"/>
  <c r="X23" i="1"/>
  <c r="X593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9" i="1"/>
  <c r="X590" i="1"/>
  <c r="X591" i="1"/>
  <c r="Y24" i="1"/>
  <c r="Z26" i="1"/>
  <c r="BN26" i="1"/>
  <c r="BP26" i="1"/>
  <c r="Z28" i="1"/>
  <c r="BN28" i="1"/>
  <c r="Z30" i="1"/>
  <c r="BN30" i="1"/>
  <c r="Z34" i="1"/>
  <c r="BN34" i="1"/>
  <c r="Y37" i="1"/>
  <c r="C59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Z132" i="1" s="1"/>
  <c r="BN128" i="1"/>
  <c r="BP128" i="1"/>
  <c r="Z130" i="1"/>
  <c r="BN130" i="1"/>
  <c r="Z131" i="1"/>
  <c r="BN131" i="1"/>
  <c r="Z135" i="1"/>
  <c r="Z141" i="1" s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599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I599" i="1"/>
  <c r="Z189" i="1"/>
  <c r="Z196" i="1" s="1"/>
  <c r="BN189" i="1"/>
  <c r="BP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Z224" i="1"/>
  <c r="BN224" i="1"/>
  <c r="Z226" i="1"/>
  <c r="BN226" i="1"/>
  <c r="Z228" i="1"/>
  <c r="BN228" i="1"/>
  <c r="Z230" i="1"/>
  <c r="BN230" i="1"/>
  <c r="Y233" i="1"/>
  <c r="Z236" i="1"/>
  <c r="Z240" i="1" s="1"/>
  <c r="BN236" i="1"/>
  <c r="BP236" i="1"/>
  <c r="Z238" i="1"/>
  <c r="BN238" i="1"/>
  <c r="K599" i="1"/>
  <c r="Y252" i="1"/>
  <c r="Z245" i="1"/>
  <c r="Z252" i="1" s="1"/>
  <c r="BN245" i="1"/>
  <c r="Z247" i="1"/>
  <c r="BN247" i="1"/>
  <c r="Z249" i="1"/>
  <c r="BN249" i="1"/>
  <c r="Z251" i="1"/>
  <c r="BN251" i="1"/>
  <c r="Y253" i="1"/>
  <c r="M599" i="1"/>
  <c r="Y265" i="1"/>
  <c r="BP256" i="1"/>
  <c r="Y591" i="1" s="1"/>
  <c r="BN256" i="1"/>
  <c r="Z256" i="1"/>
  <c r="BP260" i="1"/>
  <c r="BN260" i="1"/>
  <c r="Z260" i="1"/>
  <c r="Y264" i="1"/>
  <c r="F9" i="1"/>
  <c r="J9" i="1"/>
  <c r="Y75" i="1"/>
  <c r="Y108" i="1"/>
  <c r="Y125" i="1"/>
  <c r="Y152" i="1"/>
  <c r="Y593" i="1" s="1"/>
  <c r="Y202" i="1"/>
  <c r="BP258" i="1"/>
  <c r="BN258" i="1"/>
  <c r="Z258" i="1"/>
  <c r="BP262" i="1"/>
  <c r="BN262" i="1"/>
  <c r="Y590" i="1" s="1"/>
  <c r="Y592" i="1" s="1"/>
  <c r="Z262" i="1"/>
  <c r="Z286" i="1"/>
  <c r="O599" i="1"/>
  <c r="Z270" i="1"/>
  <c r="Z274" i="1" s="1"/>
  <c r="BN270" i="1"/>
  <c r="BP270" i="1"/>
  <c r="Z272" i="1"/>
  <c r="BN272" i="1"/>
  <c r="Y275" i="1"/>
  <c r="Y280" i="1"/>
  <c r="Q599" i="1"/>
  <c r="Z284" i="1"/>
  <c r="BN284" i="1"/>
  <c r="BP284" i="1"/>
  <c r="Y287" i="1"/>
  <c r="R599" i="1"/>
  <c r="Z291" i="1"/>
  <c r="Z295" i="1" s="1"/>
  <c r="BN291" i="1"/>
  <c r="BP291" i="1"/>
  <c r="Z293" i="1"/>
  <c r="BN293" i="1"/>
  <c r="Y296" i="1"/>
  <c r="Y301" i="1"/>
  <c r="T599" i="1"/>
  <c r="Y306" i="1"/>
  <c r="Z309" i="1"/>
  <c r="Z310" i="1" s="1"/>
  <c r="BN309" i="1"/>
  <c r="BP309" i="1"/>
  <c r="Z314" i="1"/>
  <c r="Z322" i="1" s="1"/>
  <c r="BN314" i="1"/>
  <c r="BP314" i="1"/>
  <c r="Z317" i="1"/>
  <c r="BN317" i="1"/>
  <c r="Z319" i="1"/>
  <c r="BN319" i="1"/>
  <c r="Z321" i="1"/>
  <c r="BN321" i="1"/>
  <c r="Y322" i="1"/>
  <c r="Z325" i="1"/>
  <c r="Z329" i="1" s="1"/>
  <c r="BN325" i="1"/>
  <c r="BP325" i="1"/>
  <c r="Z327" i="1"/>
  <c r="BN327" i="1"/>
  <c r="Y330" i="1"/>
  <c r="Z333" i="1"/>
  <c r="Z338" i="1" s="1"/>
  <c r="BN333" i="1"/>
  <c r="BP333" i="1"/>
  <c r="Z335" i="1"/>
  <c r="BN335" i="1"/>
  <c r="Z337" i="1"/>
  <c r="BN337" i="1"/>
  <c r="Z341" i="1"/>
  <c r="BN341" i="1"/>
  <c r="BP341" i="1"/>
  <c r="Z343" i="1"/>
  <c r="BN343" i="1"/>
  <c r="Y344" i="1"/>
  <c r="Z349" i="1"/>
  <c r="Z351" i="1" s="1"/>
  <c r="BN349" i="1"/>
  <c r="BP349" i="1"/>
  <c r="Z355" i="1"/>
  <c r="Z357" i="1" s="1"/>
  <c r="BN355" i="1"/>
  <c r="BP355" i="1"/>
  <c r="V599" i="1"/>
  <c r="Y363" i="1"/>
  <c r="Z366" i="1"/>
  <c r="Z368" i="1" s="1"/>
  <c r="BN366" i="1"/>
  <c r="BP366" i="1"/>
  <c r="W599" i="1"/>
  <c r="Z374" i="1"/>
  <c r="Z382" i="1" s="1"/>
  <c r="BN374" i="1"/>
  <c r="Z376" i="1"/>
  <c r="BN376" i="1"/>
  <c r="Z378" i="1"/>
  <c r="BN378" i="1"/>
  <c r="Z380" i="1"/>
  <c r="BN380" i="1"/>
  <c r="Y383" i="1"/>
  <c r="Z386" i="1"/>
  <c r="Z387" i="1" s="1"/>
  <c r="BN386" i="1"/>
  <c r="BP386" i="1"/>
  <c r="Z390" i="1"/>
  <c r="BN390" i="1"/>
  <c r="BP390" i="1"/>
  <c r="Z392" i="1"/>
  <c r="BN392" i="1"/>
  <c r="Y393" i="1"/>
  <c r="Z396" i="1"/>
  <c r="Z398" i="1" s="1"/>
  <c r="BN396" i="1"/>
  <c r="BP396" i="1"/>
  <c r="Y399" i="1"/>
  <c r="Z402" i="1"/>
  <c r="BN402" i="1"/>
  <c r="BP402" i="1"/>
  <c r="Z404" i="1"/>
  <c r="BN404" i="1"/>
  <c r="Y407" i="1"/>
  <c r="Z410" i="1"/>
  <c r="Z411" i="1" s="1"/>
  <c r="BN410" i="1"/>
  <c r="BP410" i="1"/>
  <c r="Z414" i="1"/>
  <c r="Z419" i="1" s="1"/>
  <c r="BN414" i="1"/>
  <c r="BP414" i="1"/>
  <c r="Z416" i="1"/>
  <c r="BN416" i="1"/>
  <c r="Z418" i="1"/>
  <c r="BN418" i="1"/>
  <c r="Y419" i="1"/>
  <c r="Z422" i="1"/>
  <c r="Z423" i="1" s="1"/>
  <c r="BN422" i="1"/>
  <c r="BP422" i="1"/>
  <c r="Y423" i="1"/>
  <c r="Z428" i="1"/>
  <c r="Z429" i="1" s="1"/>
  <c r="BN428" i="1"/>
  <c r="BP428" i="1"/>
  <c r="Y429" i="1"/>
  <c r="Z432" i="1"/>
  <c r="BN432" i="1"/>
  <c r="BP433" i="1"/>
  <c r="BN433" i="1"/>
  <c r="Y323" i="1"/>
  <c r="Y382" i="1"/>
  <c r="Y406" i="1"/>
  <c r="Y430" i="1"/>
  <c r="Y454" i="1"/>
  <c r="Y45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9" i="1"/>
  <c r="Y463" i="1"/>
  <c r="Y468" i="1"/>
  <c r="Y476" i="1"/>
  <c r="Z509" i="1"/>
  <c r="BN509" i="1"/>
  <c r="Y510" i="1"/>
  <c r="Z513" i="1"/>
  <c r="BN513" i="1"/>
  <c r="BP513" i="1"/>
  <c r="Z515" i="1"/>
  <c r="BN515" i="1"/>
  <c r="Z517" i="1"/>
  <c r="BN517" i="1"/>
  <c r="Y520" i="1"/>
  <c r="Z523" i="1"/>
  <c r="Z525" i="1" s="1"/>
  <c r="BN523" i="1"/>
  <c r="Y526" i="1"/>
  <c r="Y530" i="1"/>
  <c r="BP536" i="1"/>
  <c r="BN536" i="1"/>
  <c r="Z536" i="1"/>
  <c r="Z541" i="1" s="1"/>
  <c r="BP538" i="1"/>
  <c r="BN538" i="1"/>
  <c r="Z538" i="1"/>
  <c r="BP540" i="1"/>
  <c r="BN540" i="1"/>
  <c r="Z540" i="1"/>
  <c r="Y542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599" i="1"/>
  <c r="Z485" i="1"/>
  <c r="Z487" i="1" s="1"/>
  <c r="BN485" i="1"/>
  <c r="Y488" i="1"/>
  <c r="AC599" i="1"/>
  <c r="Z498" i="1"/>
  <c r="Z505" i="1" s="1"/>
  <c r="BN498" i="1"/>
  <c r="Z500" i="1"/>
  <c r="BN500" i="1"/>
  <c r="Z502" i="1"/>
  <c r="BN502" i="1"/>
  <c r="Z504" i="1"/>
  <c r="BN504" i="1"/>
  <c r="Y505" i="1"/>
  <c r="Z508" i="1"/>
  <c r="Z510" i="1" s="1"/>
  <c r="BN508" i="1"/>
  <c r="BP508" i="1"/>
  <c r="Z514" i="1"/>
  <c r="BN514" i="1"/>
  <c r="Z516" i="1"/>
  <c r="BN516" i="1"/>
  <c r="Z518" i="1"/>
  <c r="BN518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Z569" i="1" s="1"/>
  <c r="BP567" i="1"/>
  <c r="BN567" i="1"/>
  <c r="Z567" i="1"/>
  <c r="AE599" i="1"/>
  <c r="AD599" i="1"/>
  <c r="Y576" i="1"/>
  <c r="Z519" i="1" l="1"/>
  <c r="Z453" i="1"/>
  <c r="Z264" i="1"/>
  <c r="Z36" i="1"/>
  <c r="Z476" i="1"/>
  <c r="Z557" i="1"/>
  <c r="Z406" i="1"/>
  <c r="Z393" i="1"/>
  <c r="Z344" i="1"/>
  <c r="Z218" i="1"/>
  <c r="Z124" i="1"/>
  <c r="Z115" i="1"/>
  <c r="Z107" i="1"/>
  <c r="Z100" i="1"/>
  <c r="Z75" i="1"/>
  <c r="Y589" i="1"/>
  <c r="X592" i="1"/>
  <c r="Z594" i="1" l="1"/>
</calcChain>
</file>

<file path=xl/sharedStrings.xml><?xml version="1.0" encoding="utf-8"?>
<sst xmlns="http://schemas.openxmlformats.org/spreadsheetml/2006/main" count="2411" uniqueCount="758">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</sst>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2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45537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0.375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225</v>
      </c>
      <c r="Y74" s="378">
        <f t="shared" si="11"/>
        <v>225</v>
      </c>
      <c r="Z74" s="36">
        <f>IFERROR(IF(Y74=0,"",ROUNDUP(Y74/H74,0)*0.00937),"")</f>
        <v>0.46849999999999997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237</v>
      </c>
      <c r="BN74" s="64">
        <f t="shared" si="13"/>
        <v>237</v>
      </c>
      <c r="BO74" s="64">
        <f t="shared" si="14"/>
        <v>0.41666666666666669</v>
      </c>
      <c r="BP74" s="64">
        <f t="shared" si="15"/>
        <v>0.41666666666666669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50</v>
      </c>
      <c r="Y75" s="379">
        <f>IFERROR(Y68/H68,"0")+IFERROR(Y69/H69,"0")+IFERROR(Y70/H70,"0")+IFERROR(Y71/H71,"0")+IFERROR(Y72/H72,"0")+IFERROR(Y73/H73,"0")+IFERROR(Y74/H74,"0")</f>
        <v>50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0.46849999999999997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225</v>
      </c>
      <c r="Y76" s="379">
        <f>IFERROR(SUM(Y68:Y74),"0")</f>
        <v>225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225</v>
      </c>
      <c r="Y106" s="378">
        <f>IFERROR(IF(X106="",0,CEILING((X106/$H106),1)*$H106),"")</f>
        <v>225</v>
      </c>
      <c r="Z106" s="36">
        <f>IFERROR(IF(Y106=0,"",ROUNDUP(Y106/H106,0)*0.00937),"")</f>
        <v>0.46849999999999997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235.5</v>
      </c>
      <c r="BN106" s="64">
        <f>IFERROR(Y106*I106/H106,"0")</f>
        <v>235.5</v>
      </c>
      <c r="BO106" s="64">
        <f>IFERROR(1/J106*(X106/H106),"0")</f>
        <v>0.41666666666666669</v>
      </c>
      <c r="BP106" s="64">
        <f>IFERROR(1/J106*(Y106/H106),"0")</f>
        <v>0.41666666666666669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50</v>
      </c>
      <c r="Y107" s="379">
        <f>IFERROR(Y104/H104,"0")+IFERROR(Y105/H105,"0")+IFERROR(Y106/H106,"0")</f>
        <v>50</v>
      </c>
      <c r="Z107" s="379">
        <f>IFERROR(IF(Z104="",0,Z104),"0")+IFERROR(IF(Z105="",0,Z105),"0")+IFERROR(IF(Z106="",0,Z106),"0")</f>
        <v>0.46849999999999997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225</v>
      </c>
      <c r="Y108" s="379">
        <f>IFERROR(SUM(Y104:Y106),"0")</f>
        <v>225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4301051543</v>
      </c>
      <c r="D110" s="381">
        <v>4607091386967</v>
      </c>
      <c r="E110" s="382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4301051437</v>
      </c>
      <c r="D111" s="381">
        <v>4607091386967</v>
      </c>
      <c r="E111" s="382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225</v>
      </c>
      <c r="Y112" s="378">
        <f>IFERROR(IF(X112="",0,CEILING((X112/$H112),1)*$H112),"")</f>
        <v>226.8</v>
      </c>
      <c r="Z112" s="36">
        <f>IFERROR(IF(Y112=0,"",ROUNDUP(Y112/H112,0)*0.00753),"")</f>
        <v>0.63251999999999997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247.66666666666666</v>
      </c>
      <c r="BN112" s="64">
        <f>IFERROR(Y112*I112/H112,"0")</f>
        <v>249.648</v>
      </c>
      <c r="BO112" s="64">
        <f>IFERROR(1/J112*(X112/H112),"0")</f>
        <v>0.53418803418803418</v>
      </c>
      <c r="BP112" s="64">
        <f>IFERROR(1/J112*(Y112/H112),"0")</f>
        <v>0.53846153846153844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83.333333333333329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0.63251999999999997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225</v>
      </c>
      <c r="Y116" s="379">
        <f>IFERROR(SUM(Y110:Y114),"0")</f>
        <v>226.8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4301011703</v>
      </c>
      <c r="D119" s="381">
        <v>4680115882133</v>
      </c>
      <c r="E119" s="382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4301011514</v>
      </c>
      <c r="D120" s="381">
        <v>4680115882133</v>
      </c>
      <c r="E120" s="382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4301020345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4" t="s">
        <v>202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203</v>
      </c>
      <c r="C128" s="31">
        <v>4301020235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225</v>
      </c>
      <c r="Y138" s="378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83.333333333333329</v>
      </c>
      <c r="Y141" s="379">
        <f>IFERROR(Y135/H135,"0")+IFERROR(Y136/H136,"0")+IFERROR(Y137/H137,"0")+IFERROR(Y138/H138,"0")+IFERROR(Y139/H139,"0")+IFERROR(Y140/H140,"0")</f>
        <v>84</v>
      </c>
      <c r="Z141" s="379">
        <f>IFERROR(IF(Z135="",0,Z135),"0")+IFERROR(IF(Z136="",0,Z136),"0")+IFERROR(IF(Z137="",0,Z137),"0")+IFERROR(IF(Z138="",0,Z138),"0")+IFERROR(IF(Z139="",0,Z139),"0")+IFERROR(IF(Z140="",0,Z140),"0")</f>
        <v>0.63251999999999997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225</v>
      </c>
      <c r="Y142" s="379">
        <f>IFERROR(SUM(Y135:Y140),"0")</f>
        <v>226.8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4301011564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4301011562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4301031235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4301031234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200</v>
      </c>
      <c r="Y292" s="378">
        <f>IFERROR(IF(X292="",0,CEILING((X292/$H292),1)*$H292),"")</f>
        <v>201.6</v>
      </c>
      <c r="Z292" s="36">
        <f>IFERROR(IF(Y292=0,"",ROUNDUP(Y292/H292,0)*0.00753),"")</f>
        <v>0.63251999999999997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222.66666666666666</v>
      </c>
      <c r="BN292" s="64">
        <f>IFERROR(Y292*I292/H292,"0")</f>
        <v>224.44800000000001</v>
      </c>
      <c r="BO292" s="64">
        <f>IFERROR(1/J292*(X292/H292),"0")</f>
        <v>0.53418803418803418</v>
      </c>
      <c r="BP292" s="64">
        <f>IFERROR(1/J292*(Y292/H292),"0")</f>
        <v>0.53846153846153844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200</v>
      </c>
      <c r="Y293" s="378">
        <f>IFERROR(IF(X293="",0,CEILING((X293/$H293),1)*$H293),"")</f>
        <v>201.6</v>
      </c>
      <c r="Z293" s="36">
        <f>IFERROR(IF(Y293=0,"",ROUNDUP(Y293/H293,0)*0.00753),"")</f>
        <v>0.63251999999999997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216.66666666666669</v>
      </c>
      <c r="BN293" s="64">
        <f>IFERROR(Y293*I293/H293,"0")</f>
        <v>218.4</v>
      </c>
      <c r="BO293" s="64">
        <f>IFERROR(1/J293*(X293/H293),"0")</f>
        <v>0.53418803418803418</v>
      </c>
      <c r="BP293" s="64">
        <f>IFERROR(1/J293*(Y293/H293),"0")</f>
        <v>0.53846153846153844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166.66666666666669</v>
      </c>
      <c r="Y295" s="379">
        <f>IFERROR(Y290/H290,"0")+IFERROR(Y291/H291,"0")+IFERROR(Y292/H292,"0")+IFERROR(Y293/H293,"0")+IFERROR(Y294/H294,"0")</f>
        <v>168</v>
      </c>
      <c r="Z295" s="379">
        <f>IFERROR(IF(Z290="",0,Z290),"0")+IFERROR(IF(Z291="",0,Z291),"0")+IFERROR(IF(Z292="",0,Z292),"0")+IFERROR(IF(Z293="",0,Z293),"0")+IFERROR(IF(Z294="",0,Z294),"0")</f>
        <v>1.2650399999999999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400</v>
      </c>
      <c r="Y296" s="379">
        <f>IFERROR(SUM(Y290:Y294),"0")</f>
        <v>403.2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350</v>
      </c>
      <c r="Y366" s="378">
        <f>IFERROR(IF(X366="",0,CEILING((X366/$H366),1)*$H366),"")</f>
        <v>350.7</v>
      </c>
      <c r="Z366" s="36">
        <f>IFERROR(IF(Y366=0,"",ROUNDUP(Y366/H366,0)*0.00753),"")</f>
        <v>1.2575100000000001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395.33333333333326</v>
      </c>
      <c r="BN366" s="64">
        <f>IFERROR(Y366*I366/H366,"0")</f>
        <v>396.12399999999997</v>
      </c>
      <c r="BO366" s="64">
        <f>IFERROR(1/J366*(X366/H366),"0")</f>
        <v>1.0683760683760684</v>
      </c>
      <c r="BP366" s="64">
        <f>IFERROR(1/J366*(Y366/H366),"0")</f>
        <v>1.0705128205128205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175</v>
      </c>
      <c r="Y367" s="378">
        <f>IFERROR(IF(X367="",0,CEILING((X367/$H367),1)*$H367),"")</f>
        <v>176.4</v>
      </c>
      <c r="Z367" s="36">
        <f>IFERROR(IF(Y367=0,"",ROUNDUP(Y367/H367,0)*0.00753),"")</f>
        <v>0.63251999999999997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196.66666666666666</v>
      </c>
      <c r="BN367" s="64">
        <f>IFERROR(Y367*I367/H367,"0")</f>
        <v>198.23999999999998</v>
      </c>
      <c r="BO367" s="64">
        <f>IFERROR(1/J367*(X367/H367),"0")</f>
        <v>0.53418803418803418</v>
      </c>
      <c r="BP367" s="64">
        <f>IFERROR(1/J367*(Y367/H367),"0")</f>
        <v>0.53846153846153844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250</v>
      </c>
      <c r="Y368" s="379">
        <f>IFERROR(Y365/H365,"0")+IFERROR(Y366/H366,"0")+IFERROR(Y367/H367,"0")</f>
        <v>251</v>
      </c>
      <c r="Z368" s="379">
        <f>IFERROR(IF(Z365="",0,Z365),"0")+IFERROR(IF(Z366="",0,Z366),"0")+IFERROR(IF(Z367="",0,Z367),"0")</f>
        <v>1.8900300000000001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525</v>
      </c>
      <c r="Y369" s="379">
        <f>IFERROR(SUM(Y365:Y367),"0")</f>
        <v>527.1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1000</v>
      </c>
      <c r="Y373" s="378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500</v>
      </c>
      <c r="Y375" s="378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2200</v>
      </c>
      <c r="Y378" s="378">
        <f t="shared" si="67"/>
        <v>2205</v>
      </c>
      <c r="Z378" s="36">
        <f>IFERROR(IF(Y378=0,"",ROUNDUP(Y378/H378,0)*0.02175),"")</f>
        <v>3.1972499999999999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2270.4</v>
      </c>
      <c r="BN378" s="64">
        <f t="shared" si="69"/>
        <v>2275.56</v>
      </c>
      <c r="BO378" s="64">
        <f t="shared" si="70"/>
        <v>3.0555555555555554</v>
      </c>
      <c r="BP378" s="64">
        <f t="shared" si="71"/>
        <v>3.0625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246.66666666666666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248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5.3940000000000001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3700</v>
      </c>
      <c r="Y383" s="379">
        <f>IFERROR(SUM(Y373:Y381),"0")</f>
        <v>3720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1500</v>
      </c>
      <c r="Y385" s="378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100</v>
      </c>
      <c r="Y387" s="379">
        <f>IFERROR(Y385/H385,"0")+IFERROR(Y386/H386,"0")</f>
        <v>100</v>
      </c>
      <c r="Z387" s="379">
        <f>IFERROR(IF(Z385="",0,Z385),"0")+IFERROR(IF(Z386="",0,Z386),"0")</f>
        <v>2.1749999999999998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1500</v>
      </c>
      <c r="Y388" s="379">
        <f>IFERROR(SUM(Y385:Y386),"0")</f>
        <v>1500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4301031330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4301031178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4301031324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4301031212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4301031327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4301031173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7025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7053.9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7365.5666666666675</v>
      </c>
      <c r="Y590" s="379">
        <f>IFERROR(SUM(BN22:BN586),"0")</f>
        <v>7396.0480000000007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12</v>
      </c>
      <c r="Y591" s="38">
        <f>ROUNDUP(SUM(BP22:BP586),0)</f>
        <v>12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7665.5666666666675</v>
      </c>
      <c r="Y592" s="379">
        <f>GrossWeightTotalR+PalletQtyTotalR*25</f>
        <v>7696.0480000000007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1030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1035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12.926110000000001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225</v>
      </c>
      <c r="E599" s="46">
        <f>IFERROR(Y104*1,"0")+IFERROR(Y105*1,"0")+IFERROR(Y106*1,"0")+IFERROR(Y110*1,"0")+IFERROR(Y111*1,"0")+IFERROR(Y112*1,"0")+IFERROR(Y113*1,"0")+IFERROR(Y114*1,"0")</f>
        <v>451.8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226.8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403.2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599" s="46">
        <f>IFERROR(Y361*1,"0")+IFERROR(Y365*1,"0")+IFERROR(Y366*1,"0")+IFERROR(Y367*1,"0")</f>
        <v>527.1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5220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