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C3EC0D3-FDEF-4004-B017-319A9466EA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Y385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Y356" i="1" s="1"/>
  <c r="P352" i="1"/>
  <c r="X350" i="1"/>
  <c r="Y349" i="1"/>
  <c r="X349" i="1"/>
  <c r="BP348" i="1"/>
  <c r="BO348" i="1"/>
  <c r="BN348" i="1"/>
  <c r="BM348" i="1"/>
  <c r="Z348" i="1"/>
  <c r="Z349" i="1" s="1"/>
  <c r="Y348" i="1"/>
  <c r="U589" i="1" s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Y339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Y297" i="1" s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Y283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O589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589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Y228" i="1" s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2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I589" i="1" s="1"/>
  <c r="P187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1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G589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Y24" i="1" l="1"/>
  <c r="Y45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4" i="1"/>
  <c r="Y170" i="1"/>
  <c r="Y184" i="1"/>
  <c r="Y189" i="1"/>
  <c r="Y195" i="1"/>
  <c r="Y205" i="1"/>
  <c r="Y219" i="1"/>
  <c r="Y227" i="1"/>
  <c r="Y240" i="1"/>
  <c r="Y251" i="1"/>
  <c r="Y261" i="1"/>
  <c r="BP271" i="1"/>
  <c r="BN271" i="1"/>
  <c r="Z271" i="1"/>
  <c r="Z273" i="1" s="1"/>
  <c r="BP280" i="1"/>
  <c r="BN280" i="1"/>
  <c r="Z280" i="1"/>
  <c r="BP304" i="1"/>
  <c r="BN304" i="1"/>
  <c r="Z304" i="1"/>
  <c r="BP308" i="1"/>
  <c r="BN308" i="1"/>
  <c r="Z308" i="1"/>
  <c r="Y310" i="1"/>
  <c r="Y317" i="1"/>
  <c r="BP312" i="1"/>
  <c r="BN312" i="1"/>
  <c r="Z312" i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BP342" i="1"/>
  <c r="BN342" i="1"/>
  <c r="Z342" i="1"/>
  <c r="Z344" i="1" s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Q589" i="1"/>
  <c r="H9" i="1"/>
  <c r="A10" i="1"/>
  <c r="Y37" i="1"/>
  <c r="Y41" i="1"/>
  <c r="Y49" i="1"/>
  <c r="Y5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57" i="1"/>
  <c r="Z160" i="1"/>
  <c r="Z164" i="1" s="1"/>
  <c r="BN160" i="1"/>
  <c r="Z162" i="1"/>
  <c r="BN162" i="1"/>
  <c r="Z168" i="1"/>
  <c r="Z170" i="1" s="1"/>
  <c r="BN168" i="1"/>
  <c r="H589" i="1"/>
  <c r="Z176" i="1"/>
  <c r="Z183" i="1" s="1"/>
  <c r="BN176" i="1"/>
  <c r="Z178" i="1"/>
  <c r="BN178" i="1"/>
  <c r="Z180" i="1"/>
  <c r="BN180" i="1"/>
  <c r="Z182" i="1"/>
  <c r="BN182" i="1"/>
  <c r="Y183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9" i="1" s="1"/>
  <c r="BN209" i="1"/>
  <c r="Z211" i="1"/>
  <c r="BN211" i="1"/>
  <c r="Z213" i="1"/>
  <c r="BN213" i="1"/>
  <c r="Z215" i="1"/>
  <c r="BN215" i="1"/>
  <c r="Z217" i="1"/>
  <c r="BN217" i="1"/>
  <c r="Z223" i="1"/>
  <c r="Z227" i="1" s="1"/>
  <c r="BN223" i="1"/>
  <c r="Z225" i="1"/>
  <c r="BN225" i="1"/>
  <c r="J589" i="1"/>
  <c r="Z232" i="1"/>
  <c r="Z239" i="1" s="1"/>
  <c r="BN232" i="1"/>
  <c r="Z234" i="1"/>
  <c r="BN234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M589" i="1"/>
  <c r="Z257" i="1"/>
  <c r="Z261" i="1" s="1"/>
  <c r="BN257" i="1"/>
  <c r="Z259" i="1"/>
  <c r="BN259" i="1"/>
  <c r="Y262" i="1"/>
  <c r="Y267" i="1"/>
  <c r="P589" i="1"/>
  <c r="Y274" i="1"/>
  <c r="Y273" i="1"/>
  <c r="Z282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BP330" i="1"/>
  <c r="BN330" i="1"/>
  <c r="Z330" i="1"/>
  <c r="Y332" i="1"/>
  <c r="Z338" i="1"/>
  <c r="BP336" i="1"/>
  <c r="BN336" i="1"/>
  <c r="Z336" i="1"/>
  <c r="Y345" i="1"/>
  <c r="Y344" i="1"/>
  <c r="Z355" i="1"/>
  <c r="BP353" i="1"/>
  <c r="BN353" i="1"/>
  <c r="Z353" i="1"/>
  <c r="BP363" i="1"/>
  <c r="BN363" i="1"/>
  <c r="Z363" i="1"/>
  <c r="BP367" i="1"/>
  <c r="BN367" i="1"/>
  <c r="Z367" i="1"/>
  <c r="Y374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Y398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Z492" i="1" s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589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52" i="1" l="1"/>
  <c r="Z535" i="1"/>
  <c r="Z512" i="1"/>
  <c r="Z309" i="1"/>
  <c r="Z205" i="1"/>
  <c r="Z118" i="1"/>
  <c r="Z110" i="1"/>
  <c r="Z90" i="1"/>
  <c r="Z59" i="1"/>
  <c r="Y583" i="1"/>
  <c r="Y580" i="1"/>
  <c r="Z440" i="1"/>
  <c r="Z393" i="1"/>
  <c r="Y579" i="1"/>
  <c r="Y581" i="1"/>
  <c r="Z463" i="1"/>
  <c r="Z406" i="1"/>
  <c r="Z380" i="1"/>
  <c r="Z331" i="1"/>
  <c r="Z316" i="1"/>
  <c r="Z584" i="1" s="1"/>
  <c r="Y582" i="1" l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<sst xmlns="http://schemas.openxmlformats.org/spreadsheetml/2006/main" count="2396" uniqueCount="763">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</sst>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6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120</v>
      </c>
      <c r="Y53" s="378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125.33333333333331</v>
      </c>
      <c r="BN53" s="64">
        <f t="shared" ref="BN53:BN58" si="8">IFERROR(Y53*I53/H53,"0")</f>
        <v>135.36000000000001</v>
      </c>
      <c r="BO53" s="64">
        <f t="shared" ref="BO53:BO58" si="9">IFERROR(1/J53*(X53/H53),"0")</f>
        <v>0.1984126984126984</v>
      </c>
      <c r="BP53" s="64">
        <f t="shared" ref="BP53:BP58" si="10">IFERROR(1/J53*(Y53/H53),"0")</f>
        <v>0.2142857142857143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200</v>
      </c>
      <c r="Y56" s="378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61.111111111111114</v>
      </c>
      <c r="Y59" s="379">
        <f>IFERROR(Y53/H53,"0")+IFERROR(Y54/H54,"0")+IFERROR(Y55/H55,"0")+IFERROR(Y56/H56,"0")+IFERROR(Y57/H57,"0")+IFERROR(Y58/H58,"0")</f>
        <v>62</v>
      </c>
      <c r="Z59" s="379">
        <f>IFERROR(IF(Z53="",0,Z53),"0")+IFERROR(IF(Z54="",0,Z54),"0")+IFERROR(IF(Z55="",0,Z55),"0")+IFERROR(IF(Z56="",0,Z56),"0")+IFERROR(IF(Z57="",0,Z57),"0")+IFERROR(IF(Z58="",0,Z58),"0")</f>
        <v>0.72950000000000004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320</v>
      </c>
      <c r="Y60" s="379">
        <f>IFERROR(SUM(Y53:Y58),"0")</f>
        <v>329.6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350</v>
      </c>
      <c r="Y70" s="378">
        <f t="shared" si="11"/>
        <v>356.40000000000003</v>
      </c>
      <c r="Z70" s="36">
        <f>IFERROR(IF(Y70=0,"",ROUNDUP(Y70/H70,0)*0.02175),"")</f>
        <v>0.71775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365.55555555555554</v>
      </c>
      <c r="BN70" s="64">
        <f t="shared" si="13"/>
        <v>372.23999999999995</v>
      </c>
      <c r="BO70" s="64">
        <f t="shared" si="14"/>
        <v>0.57870370370370361</v>
      </c>
      <c r="BP70" s="64">
        <f t="shared" si="15"/>
        <v>0.5892857142857143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132.40740740740739</v>
      </c>
      <c r="Y76" s="379">
        <f>IFERROR(Y68/H68,"0")+IFERROR(Y69/H69,"0")+IFERROR(Y70/H70,"0")+IFERROR(Y71/H71,"0")+IFERROR(Y72/H72,"0")+IFERROR(Y73/H73,"0")+IFERROR(Y74/H74,"0")+IFERROR(Y75/H75,"0")</f>
        <v>133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1.6547499999999999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800</v>
      </c>
      <c r="Y77" s="379">
        <f>IFERROR(SUM(Y68:Y75),"0")</f>
        <v>806.40000000000009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110</v>
      </c>
      <c r="Y79" s="378">
        <f>IFERROR(IF(X79="",0,CEILING((X79/$H79),1)*$H79),"")</f>
        <v>118.80000000000001</v>
      </c>
      <c r="Z79" s="36">
        <f>IFERROR(IF(Y79=0,"",ROUNDUP(Y79/H79,0)*0.02175),"")</f>
        <v>0.23924999999999999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114.88888888888887</v>
      </c>
      <c r="BN79" s="64">
        <f>IFERROR(Y79*I79/H79,"0")</f>
        <v>124.08</v>
      </c>
      <c r="BO79" s="64">
        <f>IFERROR(1/J79*(X79/H79),"0")</f>
        <v>0.18187830687830686</v>
      </c>
      <c r="BP79" s="64">
        <f>IFERROR(1/J79*(Y79/H79),"0")</f>
        <v>0.19642857142857142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180</v>
      </c>
      <c r="Y80" s="378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76.851851851851848</v>
      </c>
      <c r="Y81" s="379">
        <f>IFERROR(Y79/H79,"0")+IFERROR(Y80/H80,"0")</f>
        <v>78</v>
      </c>
      <c r="Z81" s="379">
        <f>IFERROR(IF(Z79="",0,Z79),"0")+IFERROR(IF(Z80="",0,Z80),"0")</f>
        <v>0.74375999999999998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290</v>
      </c>
      <c r="Y82" s="379">
        <f>IFERROR(SUM(Y79:Y80),"0")</f>
        <v>299.70000000000005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60</v>
      </c>
      <c r="Y99" s="378">
        <f>IFERROR(IF(X99="",0,CEILING((X99/$H99),1)*$H99),"")</f>
        <v>67.2</v>
      </c>
      <c r="Z99" s="36">
        <f>IFERROR(IF(Y99=0,"",ROUNDUP(Y99/H99,0)*0.02175),"")</f>
        <v>0.17399999999999999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64.028571428571425</v>
      </c>
      <c r="BN99" s="64">
        <f>IFERROR(Y99*I99/H99,"0")</f>
        <v>71.712000000000003</v>
      </c>
      <c r="BO99" s="64">
        <f>IFERROR(1/J99*(X99/H99),"0")</f>
        <v>0.12755102040816324</v>
      </c>
      <c r="BP99" s="64">
        <f>IFERROR(1/J99*(Y99/H99),"0")</f>
        <v>0.14285714285714285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7.1428571428571423</v>
      </c>
      <c r="Y101" s="379">
        <f>IFERROR(Y98/H98,"0")+IFERROR(Y99/H99,"0")+IFERROR(Y100/H100,"0")</f>
        <v>8</v>
      </c>
      <c r="Z101" s="379">
        <f>IFERROR(IF(Z98="",0,Z98),"0")+IFERROR(IF(Z99="",0,Z99),"0")+IFERROR(IF(Z100="",0,Z100),"0")</f>
        <v>0.17399999999999999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60</v>
      </c>
      <c r="Y102" s="379">
        <f>IFERROR(SUM(Y98:Y100),"0")</f>
        <v>67.2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360</v>
      </c>
      <c r="Y109" s="378">
        <f>IFERROR(IF(X109="",0,CEILING((X109/$H109),1)*$H109),"")</f>
        <v>360</v>
      </c>
      <c r="Z109" s="36">
        <f>IFERROR(IF(Y109=0,"",ROUNDUP(Y109/H109,0)*0.00937),"")</f>
        <v>0.74960000000000004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0.66666666666666663</v>
      </c>
      <c r="BP109" s="64">
        <f>IFERROR(1/J109*(Y109/H109),"0")</f>
        <v>0.66666666666666663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98.518518518518519</v>
      </c>
      <c r="Y110" s="379">
        <f>IFERROR(Y105/H105,"0")+IFERROR(Y106/H106,"0")+IFERROR(Y107/H107,"0")+IFERROR(Y108/H108,"0")+IFERROR(Y109/H109,"0")</f>
        <v>99</v>
      </c>
      <c r="Z110" s="379">
        <f>IFERROR(IF(Z105="",0,Z105),"0")+IFERROR(IF(Z106="",0,Z106),"0")+IFERROR(IF(Z107="",0,Z107),"0")+IFERROR(IF(Z108="",0,Z108),"0")+IFERROR(IF(Z109="",0,Z109),"0")</f>
        <v>1.1628499999999999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560</v>
      </c>
      <c r="Y111" s="379">
        <f>IFERROR(SUM(Y105:Y109),"0")</f>
        <v>565.20000000000005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315</v>
      </c>
      <c r="Y115" s="378">
        <f>IFERROR(IF(X115="",0,CEILING((X115/$H115),1)*$H115),"")</f>
        <v>315.90000000000003</v>
      </c>
      <c r="Z115" s="36">
        <f>IFERROR(IF(Y115=0,"",ROUNDUP(Y115/H115,0)*0.00753),"")</f>
        <v>0.88101000000000007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346.73333333333329</v>
      </c>
      <c r="BN115" s="64">
        <f>IFERROR(Y115*I115/H115,"0")</f>
        <v>347.72399999999999</v>
      </c>
      <c r="BO115" s="64">
        <f>IFERROR(1/J115*(X115/H115),"0")</f>
        <v>0.74786324786324776</v>
      </c>
      <c r="BP115" s="64">
        <f>IFERROR(1/J115*(Y115/H115),"0")</f>
        <v>0.75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128.57142857142856</v>
      </c>
      <c r="Y118" s="379">
        <f>IFERROR(Y113/H113,"0")+IFERROR(Y114/H114,"0")+IFERROR(Y115/H115,"0")+IFERROR(Y116/H116,"0")+IFERROR(Y117/H117,"0")</f>
        <v>129</v>
      </c>
      <c r="Z118" s="379">
        <f>IFERROR(IF(Z113="",0,Z113),"0")+IFERROR(IF(Z114="",0,Z114),"0")+IFERROR(IF(Z115="",0,Z115),"0")+IFERROR(IF(Z116="",0,Z116),"0")+IFERROR(IF(Z117="",0,Z117),"0")</f>
        <v>1.14201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415</v>
      </c>
      <c r="Y119" s="379">
        <f>IFERROR(SUM(Y113:Y117),"0")</f>
        <v>416.70000000000005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80</v>
      </c>
      <c r="Y123" s="37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315</v>
      </c>
      <c r="Y125" s="378">
        <f>IFERROR(IF(X125="",0,CEILING((X125/$H125),1)*$H125),"")</f>
        <v>315</v>
      </c>
      <c r="Z125" s="36">
        <f>IFERROR(IF(Y125=0,"",ROUNDUP(Y125/H125,0)*0.00937),"")</f>
        <v>0.65590000000000004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331.8</v>
      </c>
      <c r="BN125" s="64">
        <f>IFERROR(Y125*I125/H125,"0")</f>
        <v>331.8</v>
      </c>
      <c r="BO125" s="64">
        <f>IFERROR(1/J125*(X125/H125),"0")</f>
        <v>0.58333333333333337</v>
      </c>
      <c r="BP125" s="64">
        <f>IFERROR(1/J125*(Y125/H125),"0")</f>
        <v>0.58333333333333337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77.142857142857139</v>
      </c>
      <c r="Y127" s="379">
        <f>IFERROR(Y122/H122,"0")+IFERROR(Y123/H123,"0")+IFERROR(Y124/H124,"0")+IFERROR(Y125/H125,"0")+IFERROR(Y126/H126,"0")</f>
        <v>78</v>
      </c>
      <c r="Z127" s="379">
        <f>IFERROR(IF(Z122="",0,Z122),"0")+IFERROR(IF(Z123="",0,Z123),"0")+IFERROR(IF(Z124="",0,Z124),"0")+IFERROR(IF(Z125="",0,Z125),"0")+IFERROR(IF(Z126="",0,Z126),"0")</f>
        <v>0.82990000000000008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395</v>
      </c>
      <c r="Y128" s="379">
        <f>IFERROR(SUM(Y122:Y126),"0")</f>
        <v>404.6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420</v>
      </c>
      <c r="Y139" s="378">
        <f t="shared" si="21"/>
        <v>420</v>
      </c>
      <c r="Z139" s="36">
        <f>IFERROR(IF(Y139=0,"",ROUNDUP(Y139/H139,0)*0.02175),"")</f>
        <v>1.0874999999999999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447.9</v>
      </c>
      <c r="BN139" s="64">
        <f t="shared" si="23"/>
        <v>447.9</v>
      </c>
      <c r="BO139" s="64">
        <f t="shared" si="24"/>
        <v>0.89285714285714279</v>
      </c>
      <c r="BP139" s="64">
        <f t="shared" si="25"/>
        <v>0.89285714285714279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450</v>
      </c>
      <c r="Y141" s="378">
        <f t="shared" si="21"/>
        <v>450.90000000000003</v>
      </c>
      <c r="Z141" s="36">
        <f>IFERROR(IF(Y141=0,"",ROUNDUP(Y141/H141,0)*0.00753),"")</f>
        <v>1.2575100000000001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495.33333333333331</v>
      </c>
      <c r="BN141" s="64">
        <f t="shared" si="23"/>
        <v>496.32400000000001</v>
      </c>
      <c r="BO141" s="64">
        <f t="shared" si="24"/>
        <v>1.0683760683760684</v>
      </c>
      <c r="BP141" s="64">
        <f t="shared" si="25"/>
        <v>1.0705128205128205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18</v>
      </c>
      <c r="Y142" s="378">
        <f t="shared" si="21"/>
        <v>18</v>
      </c>
      <c r="Z142" s="36">
        <f>IFERROR(IF(Y142=0,"",ROUNDUP(Y142/H142,0)*0.00753),"")</f>
        <v>7.5300000000000006E-2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20</v>
      </c>
      <c r="BN142" s="64">
        <f t="shared" si="23"/>
        <v>20</v>
      </c>
      <c r="BO142" s="64">
        <f t="shared" si="24"/>
        <v>6.4102564102564097E-2</v>
      </c>
      <c r="BP142" s="64">
        <f t="shared" si="25"/>
        <v>6.4102564102564097E-2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226.66666666666666</v>
      </c>
      <c r="Y144" s="379">
        <f>IFERROR(Y138/H138,"0")+IFERROR(Y139/H139,"0")+IFERROR(Y140/H140,"0")+IFERROR(Y141/H141,"0")+IFERROR(Y142/H142,"0")+IFERROR(Y143/H143,"0")</f>
        <v>227</v>
      </c>
      <c r="Z144" s="379">
        <f>IFERROR(IF(Z138="",0,Z138),"0")+IFERROR(IF(Z139="",0,Z139),"0")+IFERROR(IF(Z140="",0,Z140),"0")+IFERROR(IF(Z141="",0,Z141),"0")+IFERROR(IF(Z142="",0,Z142),"0")+IFERROR(IF(Z143="",0,Z143),"0")</f>
        <v>2.4203100000000002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888</v>
      </c>
      <c r="Y145" s="379">
        <f>IFERROR(SUM(Y138:Y143),"0")</f>
        <v>888.90000000000009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29.7</v>
      </c>
      <c r="Y148" s="378">
        <f>IFERROR(IF(X148="",0,CEILING((X148/$H148),1)*$H148),"")</f>
        <v>29.7</v>
      </c>
      <c r="Z148" s="36">
        <f>IFERROR(IF(Y148=0,"",ROUNDUP(Y148/H148,0)*0.00753),"")</f>
        <v>0.11295000000000001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33.870000000000005</v>
      </c>
      <c r="BN148" s="64">
        <f>IFERROR(Y148*I148/H148,"0")</f>
        <v>33.870000000000005</v>
      </c>
      <c r="BO148" s="64">
        <f>IFERROR(1/J148*(X148/H148),"0")</f>
        <v>9.6153846153846145E-2</v>
      </c>
      <c r="BP148" s="64">
        <f>IFERROR(1/J148*(Y148/H148),"0")</f>
        <v>9.6153846153846145E-2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15</v>
      </c>
      <c r="Y149" s="379">
        <f>IFERROR(Y147/H147,"0")+IFERROR(Y148/H148,"0")</f>
        <v>15</v>
      </c>
      <c r="Z149" s="379">
        <f>IFERROR(IF(Z147="",0,Z147),"0")+IFERROR(IF(Z148="",0,Z148),"0")</f>
        <v>0.11295000000000001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29.7</v>
      </c>
      <c r="Y150" s="379">
        <f>IFERROR(SUM(Y147:Y148),"0")</f>
        <v>29.7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35</v>
      </c>
      <c r="Y154" s="378">
        <f>IFERROR(IF(X154="",0,CEILING((X154/$H154),1)*$H154),"")</f>
        <v>36</v>
      </c>
      <c r="Z154" s="36">
        <f>IFERROR(IF(Y154=0,"",ROUNDUP(Y154/H154,0)*0.00753),"")</f>
        <v>9.0359999999999996E-2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37.333333333333336</v>
      </c>
      <c r="BN154" s="64">
        <f>IFERROR(Y154*I154/H154,"0")</f>
        <v>38.4</v>
      </c>
      <c r="BO154" s="64">
        <f>IFERROR(1/J154*(X154/H154),"0")</f>
        <v>7.4786324786324784E-2</v>
      </c>
      <c r="BP154" s="64">
        <f>IFERROR(1/J154*(Y154/H154),"0")</f>
        <v>7.6923076923076927E-2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11.666666666666666</v>
      </c>
      <c r="Y156" s="379">
        <f>IFERROR(Y153/H153,"0")+IFERROR(Y154/H154,"0")+IFERROR(Y155/H155,"0")</f>
        <v>12</v>
      </c>
      <c r="Z156" s="379">
        <f>IFERROR(IF(Z153="",0,Z153),"0")+IFERROR(IF(Z154="",0,Z154),"0")+IFERROR(IF(Z155="",0,Z155),"0")</f>
        <v>9.0359999999999996E-2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35</v>
      </c>
      <c r="Y157" s="379">
        <f>IFERROR(SUM(Y153:Y155),"0")</f>
        <v>36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50</v>
      </c>
      <c r="Y167" s="378">
        <f>IFERROR(IF(X167="",0,CEILING((X167/$H167),1)*$H167),"")</f>
        <v>50.400000000000006</v>
      </c>
      <c r="Z167" s="36">
        <f>IFERROR(IF(Y167=0,"",ROUNDUP(Y167/H167,0)*0.02175),"")</f>
        <v>0.1305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53.357142857142861</v>
      </c>
      <c r="BN167" s="64">
        <f>IFERROR(Y167*I167/H167,"0")</f>
        <v>53.784000000000006</v>
      </c>
      <c r="BO167" s="64">
        <f>IFERROR(1/J167*(X167/H167),"0")</f>
        <v>0.10629251700680271</v>
      </c>
      <c r="BP167" s="64">
        <f>IFERROR(1/J167*(Y167/H167),"0")</f>
        <v>0.10714285714285714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35</v>
      </c>
      <c r="Y169" s="378">
        <f>IFERROR(IF(X169="",0,CEILING((X169/$H169),1)*$H169),"")</f>
        <v>36</v>
      </c>
      <c r="Z169" s="36">
        <f>IFERROR(IF(Y169=0,"",ROUNDUP(Y169/H169,0)*0.00753),"")</f>
        <v>9.0359999999999996E-2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38.173333333333332</v>
      </c>
      <c r="BN169" s="64">
        <f>IFERROR(Y169*I169/H169,"0")</f>
        <v>39.263999999999996</v>
      </c>
      <c r="BO169" s="64">
        <f>IFERROR(1/J169*(X169/H169),"0")</f>
        <v>7.4786324786324784E-2</v>
      </c>
      <c r="BP169" s="64">
        <f>IFERROR(1/J169*(Y169/H169),"0")</f>
        <v>7.6923076923076927E-2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17.61904761904762</v>
      </c>
      <c r="Y170" s="379">
        <f>IFERROR(Y167/H167,"0")+IFERROR(Y168/H168,"0")+IFERROR(Y169/H169,"0")</f>
        <v>18</v>
      </c>
      <c r="Z170" s="379">
        <f>IFERROR(IF(Z167="",0,Z167),"0")+IFERROR(IF(Z168="",0,Z168),"0")+IFERROR(IF(Z169="",0,Z169),"0")</f>
        <v>0.22086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85</v>
      </c>
      <c r="Y171" s="379">
        <f>IFERROR(SUM(Y167:Y169),"0")</f>
        <v>86.4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50</v>
      </c>
      <c r="Y175" s="378">
        <f t="shared" ref="Y175:Y182" si="26">IFERROR(IF(X175="",0,CEILING((X175/$H175),1)*$H175),"")</f>
        <v>50.400000000000006</v>
      </c>
      <c r="Z175" s="36">
        <f>IFERROR(IF(Y175=0,"",ROUNDUP(Y175/H175,0)*0.00753),"")</f>
        <v>9.0359999999999996E-2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53.095238095238095</v>
      </c>
      <c r="BN175" s="64">
        <f t="shared" ref="BN175:BN182" si="28">IFERROR(Y175*I175/H175,"0")</f>
        <v>53.52</v>
      </c>
      <c r="BO175" s="64">
        <f t="shared" ref="BO175:BO182" si="29">IFERROR(1/J175*(X175/H175),"0")</f>
        <v>7.6312576312576319E-2</v>
      </c>
      <c r="BP175" s="64">
        <f t="shared" ref="BP175:BP182" si="30">IFERROR(1/J175*(Y175/H175),"0")</f>
        <v>7.6923076923076927E-2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30</v>
      </c>
      <c r="Y176" s="378">
        <f t="shared" si="26"/>
        <v>33.6</v>
      </c>
      <c r="Z176" s="36">
        <f>IFERROR(IF(Y176=0,"",ROUNDUP(Y176/H176,0)*0.00753),"")</f>
        <v>6.0240000000000002E-2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31.857142857142858</v>
      </c>
      <c r="BN176" s="64">
        <f t="shared" si="28"/>
        <v>35.68</v>
      </c>
      <c r="BO176" s="64">
        <f t="shared" si="29"/>
        <v>4.5787545787545784E-2</v>
      </c>
      <c r="BP176" s="64">
        <f t="shared" si="30"/>
        <v>5.128205128205128E-2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60</v>
      </c>
      <c r="Y177" s="378">
        <f t="shared" si="26"/>
        <v>63</v>
      </c>
      <c r="Z177" s="36">
        <f>IFERROR(IF(Y177=0,"",ROUNDUP(Y177/H177,0)*0.00753),"")</f>
        <v>0.11295000000000001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62.857142857142854</v>
      </c>
      <c r="BN177" s="64">
        <f t="shared" si="28"/>
        <v>66.000000000000014</v>
      </c>
      <c r="BO177" s="64">
        <f t="shared" si="29"/>
        <v>9.1575091575091569E-2</v>
      </c>
      <c r="BP177" s="64">
        <f t="shared" si="30"/>
        <v>9.6153846153846145E-2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140</v>
      </c>
      <c r="Y179" s="378">
        <f t="shared" si="26"/>
        <v>140.70000000000002</v>
      </c>
      <c r="Z179" s="36">
        <f>IFERROR(IF(Y179=0,"",ROUNDUP(Y179/H179,0)*0.00502),"")</f>
        <v>0.33634000000000003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148.66666666666666</v>
      </c>
      <c r="BN179" s="64">
        <f t="shared" si="28"/>
        <v>149.41</v>
      </c>
      <c r="BO179" s="64">
        <f t="shared" si="29"/>
        <v>0.28490028490028491</v>
      </c>
      <c r="BP179" s="64">
        <f t="shared" si="30"/>
        <v>0.28632478632478636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210</v>
      </c>
      <c r="Y180" s="378">
        <f t="shared" si="26"/>
        <v>210</v>
      </c>
      <c r="Z180" s="36">
        <f>IFERROR(IF(Y180=0,"",ROUNDUP(Y180/H180,0)*0.00502),"")</f>
        <v>0.502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220.00000000000003</v>
      </c>
      <c r="BN180" s="64">
        <f t="shared" si="28"/>
        <v>220.00000000000003</v>
      </c>
      <c r="BO180" s="64">
        <f t="shared" si="29"/>
        <v>0.42735042735042739</v>
      </c>
      <c r="BP180" s="64">
        <f t="shared" si="30"/>
        <v>0.42735042735042739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266.66666666666663</v>
      </c>
      <c r="Y183" s="379">
        <f>IFERROR(Y175/H175,"0")+IFERROR(Y176/H176,"0")+IFERROR(Y177/H177,"0")+IFERROR(Y178/H178,"0")+IFERROR(Y179/H179,"0")+IFERROR(Y180/H180,"0")+IFERROR(Y181/H181,"0")+IFERROR(Y182/H182,"0")</f>
        <v>269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1.4382300000000001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630</v>
      </c>
      <c r="Y184" s="379">
        <f>IFERROR(SUM(Y175:Y182),"0")</f>
        <v>638.40000000000009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100</v>
      </c>
      <c r="Y197" s="378">
        <f t="shared" ref="Y197:Y204" si="31">IFERROR(IF(X197="",0,CEILING((X197/$H197),1)*$H197),"")</f>
        <v>102.60000000000001</v>
      </c>
      <c r="Z197" s="36">
        <f>IFERROR(IF(Y197=0,"",ROUNDUP(Y197/H197,0)*0.00937),"")</f>
        <v>0.17802999999999999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103.88888888888889</v>
      </c>
      <c r="BN197" s="64">
        <f t="shared" ref="BN197:BN204" si="33">IFERROR(Y197*I197/H197,"0")</f>
        <v>106.59000000000002</v>
      </c>
      <c r="BO197" s="64">
        <f t="shared" ref="BO197:BO204" si="34">IFERROR(1/J197*(X197/H197),"0")</f>
        <v>0.15432098765432098</v>
      </c>
      <c r="BP197" s="64">
        <f t="shared" ref="BP197:BP204" si="35">IFERROR(1/J197*(Y197/H197),"0")</f>
        <v>0.15833333333333333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100</v>
      </c>
      <c r="Y198" s="378">
        <f t="shared" si="31"/>
        <v>102.60000000000001</v>
      </c>
      <c r="Z198" s="36">
        <f>IFERROR(IF(Y198=0,"",ROUNDUP(Y198/H198,0)*0.00937),"")</f>
        <v>0.17802999999999999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103.88888888888889</v>
      </c>
      <c r="BN198" s="64">
        <f t="shared" si="33"/>
        <v>106.59000000000002</v>
      </c>
      <c r="BO198" s="64">
        <f t="shared" si="34"/>
        <v>0.15432098765432098</v>
      </c>
      <c r="BP198" s="64">
        <f t="shared" si="35"/>
        <v>0.15833333333333333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180</v>
      </c>
      <c r="Y199" s="378">
        <f t="shared" si="31"/>
        <v>183.60000000000002</v>
      </c>
      <c r="Z199" s="36">
        <f>IFERROR(IF(Y199=0,"",ROUNDUP(Y199/H199,0)*0.00937),"")</f>
        <v>0.31857999999999997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187</v>
      </c>
      <c r="BN199" s="64">
        <f t="shared" si="33"/>
        <v>190.74</v>
      </c>
      <c r="BO199" s="64">
        <f t="shared" si="34"/>
        <v>0.27777777777777773</v>
      </c>
      <c r="BP199" s="64">
        <f t="shared" si="35"/>
        <v>0.28333333333333333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130</v>
      </c>
      <c r="Y200" s="378">
        <f t="shared" si="31"/>
        <v>135</v>
      </c>
      <c r="Z200" s="36">
        <f>IFERROR(IF(Y200=0,"",ROUNDUP(Y200/H200,0)*0.00937),"")</f>
        <v>0.23424999999999999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135.05555555555557</v>
      </c>
      <c r="BN200" s="64">
        <f t="shared" si="33"/>
        <v>140.25</v>
      </c>
      <c r="BO200" s="64">
        <f t="shared" si="34"/>
        <v>0.20061728395061726</v>
      </c>
      <c r="BP200" s="64">
        <f t="shared" si="35"/>
        <v>0.20833333333333334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94.444444444444443</v>
      </c>
      <c r="Y205" s="379">
        <f>IFERROR(Y197/H197,"0")+IFERROR(Y198/H198,"0")+IFERROR(Y199/H199,"0")+IFERROR(Y200/H200,"0")+IFERROR(Y201/H201,"0")+IFERROR(Y202/H202,"0")+IFERROR(Y203/H203,"0")+IFERROR(Y204/H204,"0")</f>
        <v>97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0.90888999999999986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510</v>
      </c>
      <c r="Y206" s="379">
        <f>IFERROR(SUM(Y197:Y204),"0")</f>
        <v>523.80000000000007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150</v>
      </c>
      <c r="Y211" s="378">
        <f t="shared" si="36"/>
        <v>156.6</v>
      </c>
      <c r="Z211" s="36">
        <f>IFERROR(IF(Y211=0,"",ROUNDUP(Y211/H211,0)*0.02175),"")</f>
        <v>0.39149999999999996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159.72413793103448</v>
      </c>
      <c r="BN211" s="64">
        <f t="shared" si="38"/>
        <v>166.75200000000001</v>
      </c>
      <c r="BO211" s="64">
        <f t="shared" si="39"/>
        <v>0.30788177339901479</v>
      </c>
      <c r="BP211" s="64">
        <f t="shared" si="40"/>
        <v>0.3214285714285714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320</v>
      </c>
      <c r="Y212" s="378">
        <f t="shared" si="36"/>
        <v>321.59999999999997</v>
      </c>
      <c r="Z212" s="36">
        <f t="shared" ref="Z212:Z218" si="41">IFERROR(IF(Y212=0,"",ROUNDUP(Y212/H212,0)*0.00753),"")</f>
        <v>1.00902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358.66666666666669</v>
      </c>
      <c r="BN212" s="64">
        <f t="shared" si="38"/>
        <v>360.46</v>
      </c>
      <c r="BO212" s="64">
        <f t="shared" si="39"/>
        <v>0.85470085470085477</v>
      </c>
      <c r="BP212" s="64">
        <f t="shared" si="40"/>
        <v>0.85897435897435892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480</v>
      </c>
      <c r="Y214" s="378">
        <f t="shared" si="36"/>
        <v>480</v>
      </c>
      <c r="Z214" s="36">
        <f t="shared" si="41"/>
        <v>1.506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534.40000000000009</v>
      </c>
      <c r="BN214" s="64">
        <f t="shared" si="38"/>
        <v>534.40000000000009</v>
      </c>
      <c r="BO214" s="64">
        <f t="shared" si="39"/>
        <v>1.2820512820512819</v>
      </c>
      <c r="BP214" s="64">
        <f t="shared" si="40"/>
        <v>1.2820512820512819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160</v>
      </c>
      <c r="Y217" s="378">
        <f t="shared" si="36"/>
        <v>160.79999999999998</v>
      </c>
      <c r="Z217" s="36">
        <f t="shared" si="41"/>
        <v>0.50451000000000001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178.13333333333335</v>
      </c>
      <c r="BN217" s="64">
        <f t="shared" si="38"/>
        <v>179.024</v>
      </c>
      <c r="BO217" s="64">
        <f t="shared" si="39"/>
        <v>0.42735042735042739</v>
      </c>
      <c r="BP217" s="64">
        <f t="shared" si="40"/>
        <v>0.42948717948717946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280</v>
      </c>
      <c r="Y218" s="378">
        <f t="shared" si="36"/>
        <v>280.8</v>
      </c>
      <c r="Z218" s="36">
        <f t="shared" si="41"/>
        <v>0.88101000000000007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312.43333333333334</v>
      </c>
      <c r="BN218" s="64">
        <f t="shared" si="38"/>
        <v>313.32600000000002</v>
      </c>
      <c r="BO218" s="64">
        <f t="shared" si="39"/>
        <v>0.74786324786324787</v>
      </c>
      <c r="BP218" s="64">
        <f t="shared" si="40"/>
        <v>0.75000000000000011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533.90804597701151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536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4.2920400000000001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1390</v>
      </c>
      <c r="Y220" s="379">
        <f>IFERROR(SUM(Y208:Y218),"0")</f>
        <v>1399.8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40</v>
      </c>
      <c r="Y225" s="378">
        <f>IFERROR(IF(X225="",0,CEILING((X225/$H225),1)*$H225),"")</f>
        <v>40.799999999999997</v>
      </c>
      <c r="Z225" s="36">
        <f>IFERROR(IF(Y225=0,"",ROUNDUP(Y225/H225,0)*0.00753),"")</f>
        <v>0.12801000000000001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44.533333333333339</v>
      </c>
      <c r="BN225" s="64">
        <f>IFERROR(Y225*I225/H225,"0")</f>
        <v>45.423999999999999</v>
      </c>
      <c r="BO225" s="64">
        <f>IFERROR(1/J225*(X225/H225),"0")</f>
        <v>0.10683760683760685</v>
      </c>
      <c r="BP225" s="64">
        <f>IFERROR(1/J225*(Y225/H225),"0")</f>
        <v>0.10897435897435898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56</v>
      </c>
      <c r="Y226" s="378">
        <f>IFERROR(IF(X226="",0,CEILING((X226/$H226),1)*$H226),"")</f>
        <v>57.599999999999994</v>
      </c>
      <c r="Z226" s="36">
        <f>IFERROR(IF(Y226=0,"",ROUNDUP(Y226/H226,0)*0.00753),"")</f>
        <v>0.18071999999999999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62.346666666666671</v>
      </c>
      <c r="BN226" s="64">
        <f>IFERROR(Y226*I226/H226,"0")</f>
        <v>64.128</v>
      </c>
      <c r="BO226" s="64">
        <f>IFERROR(1/J226*(X226/H226),"0")</f>
        <v>0.1495726495726496</v>
      </c>
      <c r="BP226" s="64">
        <f>IFERROR(1/J226*(Y226/H226),"0")</f>
        <v>0.15384615384615385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40</v>
      </c>
      <c r="Y227" s="379">
        <f>IFERROR(Y222/H222,"0")+IFERROR(Y223/H223,"0")+IFERROR(Y224/H224,"0")+IFERROR(Y225/H225,"0")+IFERROR(Y226/H226,"0")</f>
        <v>41</v>
      </c>
      <c r="Z227" s="379">
        <f>IFERROR(IF(Z222="",0,Z222),"0")+IFERROR(IF(Z223="",0,Z223),"0")+IFERROR(IF(Z224="",0,Z224),"0")+IFERROR(IF(Z225="",0,Z225),"0")+IFERROR(IF(Z226="",0,Z226),"0")</f>
        <v>0.30873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96</v>
      </c>
      <c r="Y228" s="379">
        <f>IFERROR(SUM(Y222:Y226),"0")</f>
        <v>98.399999999999991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20</v>
      </c>
      <c r="Y238" s="378">
        <f t="shared" si="42"/>
        <v>20</v>
      </c>
      <c r="Z238" s="36">
        <f>IFERROR(IF(Y238=0,"",ROUNDUP(Y238/H238,0)*0.00937),"")</f>
        <v>4.6850000000000003E-2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21.200000000000003</v>
      </c>
      <c r="BN238" s="64">
        <f t="shared" si="44"/>
        <v>21.200000000000003</v>
      </c>
      <c r="BO238" s="64">
        <f t="shared" si="45"/>
        <v>4.1666666666666664E-2</v>
      </c>
      <c r="BP238" s="64">
        <f t="shared" si="46"/>
        <v>4.1666666666666664E-2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5</v>
      </c>
      <c r="Y239" s="379">
        <f>IFERROR(Y231/H231,"0")+IFERROR(Y232/H232,"0")+IFERROR(Y233/H233,"0")+IFERROR(Y234/H234,"0")+IFERROR(Y235/H235,"0")+IFERROR(Y236/H236,"0")+IFERROR(Y237/H237,"0")+IFERROR(Y238/H238,"0")</f>
        <v>5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4.6850000000000003E-2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20</v>
      </c>
      <c r="Y240" s="379">
        <f>IFERROR(SUM(Y231:Y238),"0")</f>
        <v>20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60</v>
      </c>
      <c r="Y244" s="378">
        <f t="shared" si="47"/>
        <v>69.599999999999994</v>
      </c>
      <c r="Z244" s="36">
        <f>IFERROR(IF(Y244=0,"",ROUNDUP(Y244/H244,0)*0.02175),"")</f>
        <v>0.1305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62.482758620689651</v>
      </c>
      <c r="BN244" s="64">
        <f t="shared" si="49"/>
        <v>72.47999999999999</v>
      </c>
      <c r="BO244" s="64">
        <f t="shared" si="50"/>
        <v>9.2364532019704432E-2</v>
      </c>
      <c r="BP244" s="64">
        <f t="shared" si="51"/>
        <v>0.10714285714285714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70</v>
      </c>
      <c r="Y246" s="378">
        <f t="shared" si="47"/>
        <v>81.2</v>
      </c>
      <c r="Z246" s="36">
        <f>IFERROR(IF(Y246=0,"",ROUNDUP(Y246/H246,0)*0.02175),"")</f>
        <v>0.15225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72.896551724137936</v>
      </c>
      <c r="BN246" s="64">
        <f t="shared" si="49"/>
        <v>84.56</v>
      </c>
      <c r="BO246" s="64">
        <f t="shared" si="50"/>
        <v>0.10775862068965517</v>
      </c>
      <c r="BP246" s="64">
        <f t="shared" si="51"/>
        <v>0.125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48</v>
      </c>
      <c r="Y247" s="378">
        <f t="shared" si="47"/>
        <v>48</v>
      </c>
      <c r="Z247" s="36">
        <f>IFERROR(IF(Y247=0,"",ROUNDUP(Y247/H247,0)*0.00937),"")</f>
        <v>0.11244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50.88</v>
      </c>
      <c r="BN247" s="64">
        <f t="shared" si="49"/>
        <v>50.88</v>
      </c>
      <c r="BO247" s="64">
        <f t="shared" si="50"/>
        <v>0.1</v>
      </c>
      <c r="BP247" s="64">
        <f t="shared" si="51"/>
        <v>0.1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76</v>
      </c>
      <c r="Y250" s="378">
        <f t="shared" si="47"/>
        <v>76</v>
      </c>
      <c r="Z250" s="36">
        <f>IFERROR(IF(Y250=0,"",ROUNDUP(Y250/H250,0)*0.00937),"")</f>
        <v>0.17802999999999999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80.56</v>
      </c>
      <c r="BN250" s="64">
        <f t="shared" si="49"/>
        <v>80.56</v>
      </c>
      <c r="BO250" s="64">
        <f t="shared" si="50"/>
        <v>0.15833333333333333</v>
      </c>
      <c r="BP250" s="64">
        <f t="shared" si="51"/>
        <v>0.15833333333333333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42.206896551724142</v>
      </c>
      <c r="Y251" s="379">
        <f>IFERROR(Y243/H243,"0")+IFERROR(Y244/H244,"0")+IFERROR(Y245/H245,"0")+IFERROR(Y246/H246,"0")+IFERROR(Y247/H247,"0")+IFERROR(Y248/H248,"0")+IFERROR(Y249/H249,"0")+IFERROR(Y250/H250,"0")</f>
        <v>44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0.57321999999999995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254</v>
      </c>
      <c r="Y252" s="379">
        <f>IFERROR(SUM(Y243:Y250),"0")</f>
        <v>274.8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240</v>
      </c>
      <c r="Y279" s="378">
        <f>IFERROR(IF(X279="",0,CEILING((X279/$H279),1)*$H279),"")</f>
        <v>240</v>
      </c>
      <c r="Z279" s="36">
        <f>IFERROR(IF(Y279=0,"",ROUNDUP(Y279/H279,0)*0.00753),"")</f>
        <v>0.753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267.20000000000005</v>
      </c>
      <c r="BN279" s="64">
        <f>IFERROR(Y279*I279/H279,"0")</f>
        <v>267.20000000000005</v>
      </c>
      <c r="BO279" s="64">
        <f>IFERROR(1/J279*(X279/H279),"0")</f>
        <v>0.64102564102564097</v>
      </c>
      <c r="BP279" s="64">
        <f>IFERROR(1/J279*(Y279/H279),"0")</f>
        <v>0.64102564102564097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360</v>
      </c>
      <c r="Y280" s="378">
        <f>IFERROR(IF(X280="",0,CEILING((X280/$H280),1)*$H280),"")</f>
        <v>360</v>
      </c>
      <c r="Z280" s="36">
        <f>IFERROR(IF(Y280=0,"",ROUNDUP(Y280/H280,0)*0.00753),"")</f>
        <v>1.1294999999999999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390</v>
      </c>
      <c r="BN280" s="64">
        <f>IFERROR(Y280*I280/H280,"0")</f>
        <v>390</v>
      </c>
      <c r="BO280" s="64">
        <f>IFERROR(1/J280*(X280/H280),"0")</f>
        <v>0.96153846153846145</v>
      </c>
      <c r="BP280" s="64">
        <f>IFERROR(1/J280*(Y280/H280),"0")</f>
        <v>0.96153846153846145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250</v>
      </c>
      <c r="Y282" s="379">
        <f>IFERROR(Y277/H277,"0")+IFERROR(Y278/H278,"0")+IFERROR(Y279/H279,"0")+IFERROR(Y280/H280,"0")+IFERROR(Y281/H281,"0")</f>
        <v>250</v>
      </c>
      <c r="Z282" s="379">
        <f>IFERROR(IF(Z277="",0,Z277),"0")+IFERROR(IF(Z278="",0,Z278),"0")+IFERROR(IF(Z279="",0,Z279),"0")+IFERROR(IF(Z280="",0,Z280),"0")+IFERROR(IF(Z281="",0,Z281),"0")</f>
        <v>1.8824999999999998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600</v>
      </c>
      <c r="Y283" s="379">
        <f>IFERROR(SUM(Y277:Y281),"0")</f>
        <v>600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140</v>
      </c>
      <c r="Y295" s="378">
        <f>IFERROR(IF(X295="",0,CEILING((X295/$H295),1)*$H295),"")</f>
        <v>140.70000000000002</v>
      </c>
      <c r="Z295" s="36">
        <f>IFERROR(IF(Y295=0,"",ROUNDUP(Y295/H295,0)*0.00502),"")</f>
        <v>0.33634000000000003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146.66666666666666</v>
      </c>
      <c r="BN295" s="64">
        <f>IFERROR(Y295*I295/H295,"0")</f>
        <v>147.40000000000003</v>
      </c>
      <c r="BO295" s="64">
        <f>IFERROR(1/J295*(X295/H295),"0")</f>
        <v>0.28490028490028491</v>
      </c>
      <c r="BP295" s="64">
        <f>IFERROR(1/J295*(Y295/H295),"0")</f>
        <v>0.28632478632478636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66.666666666666657</v>
      </c>
      <c r="Y297" s="379">
        <f>IFERROR(Y295/H295,"0")+IFERROR(Y296/H296,"0")</f>
        <v>67</v>
      </c>
      <c r="Z297" s="379">
        <f>IFERROR(IF(Z295="",0,Z295),"0")+IFERROR(IF(Z296="",0,Z296),"0")</f>
        <v>0.33634000000000003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140</v>
      </c>
      <c r="Y298" s="379">
        <f>IFERROR(SUM(Y295:Y296),"0")</f>
        <v>140.70000000000002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40</v>
      </c>
      <c r="Y328" s="378">
        <f>IFERROR(IF(X328="",0,CEILING((X328/$H328),1)*$H328),"")</f>
        <v>42</v>
      </c>
      <c r="Z328" s="36">
        <f>IFERROR(IF(Y328=0,"",ROUNDUP(Y328/H328,0)*0.02175),"")</f>
        <v>0.10874999999999999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42.685714285714283</v>
      </c>
      <c r="BN328" s="64">
        <f>IFERROR(Y328*I328/H328,"0")</f>
        <v>44.82</v>
      </c>
      <c r="BO328" s="64">
        <f>IFERROR(1/J328*(X328/H328),"0")</f>
        <v>8.5034013605442174E-2</v>
      </c>
      <c r="BP328" s="64">
        <f>IFERROR(1/J328*(Y328/H328),"0")</f>
        <v>8.9285714285714274E-2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350</v>
      </c>
      <c r="Y329" s="378">
        <f>IFERROR(IF(X329="",0,CEILING((X329/$H329),1)*$H329),"")</f>
        <v>351</v>
      </c>
      <c r="Z329" s="36">
        <f>IFERROR(IF(Y329=0,"",ROUNDUP(Y329/H329,0)*0.02175),"")</f>
        <v>0.9787499999999999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375.30769230769232</v>
      </c>
      <c r="BN329" s="64">
        <f>IFERROR(Y329*I329/H329,"0")</f>
        <v>376.38000000000005</v>
      </c>
      <c r="BO329" s="64">
        <f>IFERROR(1/J329*(X329/H329),"0")</f>
        <v>0.80128205128205132</v>
      </c>
      <c r="BP329" s="64">
        <f>IFERROR(1/J329*(Y329/H329),"0")</f>
        <v>0.80357142857142849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53.205128205128204</v>
      </c>
      <c r="Y331" s="379">
        <f>IFERROR(Y328/H328,"0")+IFERROR(Y329/H329,"0")+IFERROR(Y330/H330,"0")</f>
        <v>54</v>
      </c>
      <c r="Z331" s="379">
        <f>IFERROR(IF(Z328="",0,Z328),"0")+IFERROR(IF(Z329="",0,Z329),"0")+IFERROR(IF(Z330="",0,Z330),"0")</f>
        <v>1.1744999999999999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420</v>
      </c>
      <c r="Y332" s="379">
        <f>IFERROR(SUM(Y328:Y330),"0")</f>
        <v>426.6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34</v>
      </c>
      <c r="Y336" s="378">
        <f>IFERROR(IF(X336="",0,CEILING((X336/$H336),1)*$H336),"")</f>
        <v>35.699999999999996</v>
      </c>
      <c r="Z336" s="36">
        <f>IFERROR(IF(Y336=0,"",ROUNDUP(Y336/H336,0)*0.00753),"")</f>
        <v>0.10542</v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39.666666666666671</v>
      </c>
      <c r="BN336" s="64">
        <f>IFERROR(Y336*I336/H336,"0")</f>
        <v>41.65</v>
      </c>
      <c r="BO336" s="64">
        <f>IFERROR(1/J336*(X336/H336),"0")</f>
        <v>8.5470085470085472E-2</v>
      </c>
      <c r="BP336" s="64">
        <f>IFERROR(1/J336*(Y336/H336),"0")</f>
        <v>8.9743589743589744E-2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170</v>
      </c>
      <c r="Y337" s="378">
        <f>IFERROR(IF(X337="",0,CEILING((X337/$H337),1)*$H337),"")</f>
        <v>170.85</v>
      </c>
      <c r="Z337" s="36">
        <f>IFERROR(IF(Y337=0,"",ROUNDUP(Y337/H337,0)*0.00753),"")</f>
        <v>0.50451000000000001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193.33333333333334</v>
      </c>
      <c r="BN337" s="64">
        <f>IFERROR(Y337*I337/H337,"0")</f>
        <v>194.3</v>
      </c>
      <c r="BO337" s="64">
        <f>IFERROR(1/J337*(X337/H337),"0")</f>
        <v>0.42735042735042739</v>
      </c>
      <c r="BP337" s="64">
        <f>IFERROR(1/J337*(Y337/H337),"0")</f>
        <v>0.42948717948717946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80</v>
      </c>
      <c r="Y338" s="379">
        <f>IFERROR(Y334/H334,"0")+IFERROR(Y335/H335,"0")+IFERROR(Y336/H336,"0")+IFERROR(Y337/H337,"0")</f>
        <v>81</v>
      </c>
      <c r="Z338" s="379">
        <f>IFERROR(IF(Z334="",0,Z334),"0")+IFERROR(IF(Z335="",0,Z335),"0")+IFERROR(IF(Z336="",0,Z336),"0")+IFERROR(IF(Z337="",0,Z337),"0")</f>
        <v>0.60992999999999997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204</v>
      </c>
      <c r="Y339" s="379">
        <f>IFERROR(SUM(Y334:Y337),"0")</f>
        <v>206.54999999999998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100</v>
      </c>
      <c r="Y343" s="378">
        <f>IFERROR(IF(X343="",0,CEILING((X343/$H343),1)*$H343),"")</f>
        <v>100</v>
      </c>
      <c r="Z343" s="36">
        <f>IFERROR(IF(Y343=0,"",ROUNDUP(Y343/H343,0)*0.00474),"")</f>
        <v>0.23700000000000002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112.00000000000001</v>
      </c>
      <c r="BN343" s="64">
        <f>IFERROR(Y343*I343/H343,"0")</f>
        <v>112.00000000000001</v>
      </c>
      <c r="BO343" s="64">
        <f>IFERROR(1/J343*(X343/H343),"0")</f>
        <v>0.21008403361344538</v>
      </c>
      <c r="BP343" s="64">
        <f>IFERROR(1/J343*(Y343/H343),"0")</f>
        <v>0.21008403361344538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50</v>
      </c>
      <c r="Y344" s="379">
        <f>IFERROR(Y341/H341,"0")+IFERROR(Y342/H342,"0")+IFERROR(Y343/H343,"0")</f>
        <v>50</v>
      </c>
      <c r="Z344" s="379">
        <f>IFERROR(IF(Z341="",0,Z341),"0")+IFERROR(IF(Z342="",0,Z342),"0")+IFERROR(IF(Z343="",0,Z343),"0")</f>
        <v>0.23700000000000002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100</v>
      </c>
      <c r="Y345" s="379">
        <f>IFERROR(SUM(Y341:Y343),"0")</f>
        <v>100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27</v>
      </c>
      <c r="Y348" s="378">
        <f>IFERROR(IF(X348="",0,CEILING((X348/$H348),1)*$H348),"")</f>
        <v>27</v>
      </c>
      <c r="Z348" s="36">
        <f>IFERROR(IF(Y348=0,"",ROUNDUP(Y348/H348,0)*0.00753),"")</f>
        <v>0.11295000000000001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30.72</v>
      </c>
      <c r="BN348" s="64">
        <f>IFERROR(Y348*I348/H348,"0")</f>
        <v>30.72</v>
      </c>
      <c r="BO348" s="64">
        <f>IFERROR(1/J348*(X348/H348),"0")</f>
        <v>9.6153846153846145E-2</v>
      </c>
      <c r="BP348" s="64">
        <f>IFERROR(1/J348*(Y348/H348),"0")</f>
        <v>9.6153846153846145E-2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15</v>
      </c>
      <c r="Y349" s="379">
        <f>IFERROR(Y348/H348,"0")</f>
        <v>15</v>
      </c>
      <c r="Z349" s="379">
        <f>IFERROR(IF(Z348="",0,Z348),"0")</f>
        <v>0.11295000000000001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27</v>
      </c>
      <c r="Y350" s="379">
        <f>IFERROR(SUM(Y348:Y348),"0")</f>
        <v>27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385</v>
      </c>
      <c r="Y354" s="378">
        <f>IFERROR(IF(X354="",0,CEILING((X354/$H354),1)*$H354),"")</f>
        <v>386.40000000000003</v>
      </c>
      <c r="Z354" s="36">
        <f>IFERROR(IF(Y354=0,"",ROUNDUP(Y354/H354,0)*0.00753),"")</f>
        <v>1.3855200000000001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432.66666666666663</v>
      </c>
      <c r="BN354" s="64">
        <f>IFERROR(Y354*I354/H354,"0")</f>
        <v>434.23999999999995</v>
      </c>
      <c r="BO354" s="64">
        <f>IFERROR(1/J354*(X354/H354),"0")</f>
        <v>1.175213675213675</v>
      </c>
      <c r="BP354" s="64">
        <f>IFERROR(1/J354*(Y354/H354),"0")</f>
        <v>1.1794871794871795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466.66666666666663</v>
      </c>
      <c r="Y355" s="379">
        <f>IFERROR(Y352/H352,"0")+IFERROR(Y353/H353,"0")+IFERROR(Y354/H354,"0")</f>
        <v>468</v>
      </c>
      <c r="Z355" s="379">
        <f>IFERROR(IF(Z352="",0,Z352),"0")+IFERROR(IF(Z353="",0,Z353),"0")+IFERROR(IF(Z354="",0,Z354),"0")</f>
        <v>3.5240400000000003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980</v>
      </c>
      <c r="Y356" s="379">
        <f>IFERROR(SUM(Y352:Y354),"0")</f>
        <v>982.8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1000</v>
      </c>
      <c r="Y361" s="378">
        <f t="shared" si="67"/>
        <v>1005</v>
      </c>
      <c r="Z361" s="36">
        <f>IFERROR(IF(Y361=0,"",ROUNDUP(Y361/H361,0)*0.02175),"")</f>
        <v>1.4572499999999999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1032</v>
      </c>
      <c r="BN361" s="64">
        <f t="shared" si="69"/>
        <v>1037.1600000000001</v>
      </c>
      <c r="BO361" s="64">
        <f t="shared" si="70"/>
        <v>1.3888888888888888</v>
      </c>
      <c r="BP361" s="64">
        <f t="shared" si="71"/>
        <v>1.3958333333333333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1100</v>
      </c>
      <c r="Y363" s="378">
        <f t="shared" si="67"/>
        <v>1110</v>
      </c>
      <c r="Z363" s="36">
        <f>IFERROR(IF(Y363=0,"",ROUNDUP(Y363/H363,0)*0.02175),"")</f>
        <v>1.6094999999999999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1135.2</v>
      </c>
      <c r="BN363" s="64">
        <f t="shared" si="69"/>
        <v>1145.52</v>
      </c>
      <c r="BO363" s="64">
        <f t="shared" si="70"/>
        <v>1.5277777777777777</v>
      </c>
      <c r="BP363" s="64">
        <f t="shared" si="71"/>
        <v>1.5416666666666665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1700</v>
      </c>
      <c r="Y365" s="378">
        <f t="shared" si="67"/>
        <v>1710</v>
      </c>
      <c r="Z365" s="36">
        <f>IFERROR(IF(Y365=0,"",ROUNDUP(Y365/H365,0)*0.02175),"")</f>
        <v>2.4794999999999998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1754.4</v>
      </c>
      <c r="BN365" s="64">
        <f t="shared" si="69"/>
        <v>1764.72</v>
      </c>
      <c r="BO365" s="64">
        <f t="shared" si="70"/>
        <v>2.3611111111111107</v>
      </c>
      <c r="BP365" s="64">
        <f t="shared" si="71"/>
        <v>2.375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25</v>
      </c>
      <c r="Y368" s="378">
        <f t="shared" si="67"/>
        <v>25</v>
      </c>
      <c r="Z368" s="36">
        <f>IFERROR(IF(Y368=0,"",ROUNDUP(Y368/H368,0)*0.00937),"")</f>
        <v>4.6850000000000003E-2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26.05</v>
      </c>
      <c r="BN368" s="64">
        <f t="shared" si="69"/>
        <v>26.05</v>
      </c>
      <c r="BO368" s="64">
        <f t="shared" si="70"/>
        <v>4.1666666666666664E-2</v>
      </c>
      <c r="BP368" s="64">
        <f t="shared" si="71"/>
        <v>4.1666666666666664E-2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258.33333333333331</v>
      </c>
      <c r="Y369" s="379">
        <f>IFERROR(Y360/H360,"0")+IFERROR(Y361/H361,"0")+IFERROR(Y362/H362,"0")+IFERROR(Y363/H363,"0")+IFERROR(Y364/H364,"0")+IFERROR(Y365/H365,"0")+IFERROR(Y366/H366,"0")+IFERROR(Y367/H367,"0")+IFERROR(Y368/H368,"0")</f>
        <v>260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5.5930999999999997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3825</v>
      </c>
      <c r="Y370" s="379">
        <f>IFERROR(SUM(Y360:Y368),"0")</f>
        <v>3850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1400</v>
      </c>
      <c r="Y372" s="378">
        <f>IFERROR(IF(X372="",0,CEILING((X372/$H372),1)*$H372),"")</f>
        <v>1410</v>
      </c>
      <c r="Z372" s="36">
        <f>IFERROR(IF(Y372=0,"",ROUNDUP(Y372/H372,0)*0.02175),"")</f>
        <v>2.0444999999999998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1444.8</v>
      </c>
      <c r="BN372" s="64">
        <f>IFERROR(Y372*I372/H372,"0")</f>
        <v>1455.12</v>
      </c>
      <c r="BO372" s="64">
        <f>IFERROR(1/J372*(X372/H372),"0")</f>
        <v>1.9444444444444442</v>
      </c>
      <c r="BP372" s="64">
        <f>IFERROR(1/J372*(Y372/H372),"0")</f>
        <v>1.9583333333333333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8</v>
      </c>
      <c r="Y373" s="378">
        <f>IFERROR(IF(X373="",0,CEILING((X373/$H373),1)*$H373),"")</f>
        <v>8</v>
      </c>
      <c r="Z373" s="36">
        <f>IFERROR(IF(Y373=0,"",ROUNDUP(Y373/H373,0)*0.00937),"")</f>
        <v>1.874E-2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8.48</v>
      </c>
      <c r="BN373" s="64">
        <f>IFERROR(Y373*I373/H373,"0")</f>
        <v>8.48</v>
      </c>
      <c r="BO373" s="64">
        <f>IFERROR(1/J373*(X373/H373),"0")</f>
        <v>1.6666666666666666E-2</v>
      </c>
      <c r="BP373" s="64">
        <f>IFERROR(1/J373*(Y373/H373),"0")</f>
        <v>1.6666666666666666E-2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95.333333333333329</v>
      </c>
      <c r="Y374" s="379">
        <f>IFERROR(Y372/H372,"0")+IFERROR(Y373/H373,"0")</f>
        <v>96</v>
      </c>
      <c r="Z374" s="379">
        <f>IFERROR(IF(Z372="",0,Z372),"0")+IFERROR(IF(Z373="",0,Z373),"0")</f>
        <v>2.06324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1408</v>
      </c>
      <c r="Y375" s="379">
        <f>IFERROR(SUM(Y372:Y373),"0")</f>
        <v>1418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40</v>
      </c>
      <c r="Y383" s="378">
        <f>IFERROR(IF(X383="",0,CEILING((X383/$H383),1)*$H383),"")</f>
        <v>46.8</v>
      </c>
      <c r="Z383" s="36">
        <f>IFERROR(IF(Y383=0,"",ROUNDUP(Y383/H383,0)*0.02175),"")</f>
        <v>0.1305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42.892307692307703</v>
      </c>
      <c r="BN383" s="64">
        <f>IFERROR(Y383*I383/H383,"0")</f>
        <v>50.184000000000005</v>
      </c>
      <c r="BO383" s="64">
        <f>IFERROR(1/J383*(X383/H383),"0")</f>
        <v>9.1575091575091583E-2</v>
      </c>
      <c r="BP383" s="64">
        <f>IFERROR(1/J383*(Y383/H383),"0")</f>
        <v>0.10714285714285714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5.1282051282051286</v>
      </c>
      <c r="Y385" s="379">
        <f>IFERROR(Y383/H383,"0")+IFERROR(Y384/H384,"0")</f>
        <v>6</v>
      </c>
      <c r="Z385" s="379">
        <f>IFERROR(IF(Z383="",0,Z383),"0")+IFERROR(IF(Z384="",0,Z384),"0")</f>
        <v>0.1305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40</v>
      </c>
      <c r="Y386" s="379">
        <f>IFERROR(SUM(Y383:Y384),"0")</f>
        <v>46.8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20</v>
      </c>
      <c r="Y401" s="378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2.5641025641025643</v>
      </c>
      <c r="Y406" s="379">
        <f>IFERROR(Y401/H401,"0")+IFERROR(Y402/H402,"0")+IFERROR(Y403/H403,"0")+IFERROR(Y404/H404,"0")+IFERROR(Y405/H405,"0")</f>
        <v>3</v>
      </c>
      <c r="Z406" s="379">
        <f>IFERROR(IF(Z401="",0,Z401),"0")+IFERROR(IF(Z402="",0,Z402),"0")+IFERROR(IF(Z403="",0,Z403),"0")+IFERROR(IF(Z404="",0,Z404),"0")+IFERROR(IF(Z405="",0,Z405),"0")</f>
        <v>6.5250000000000002E-2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20</v>
      </c>
      <c r="Y407" s="379">
        <f>IFERROR(SUM(Y401:Y405),"0")</f>
        <v>23.4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30</v>
      </c>
      <c r="Y420" s="378">
        <f t="shared" si="72"/>
        <v>33.6</v>
      </c>
      <c r="Z420" s="36">
        <f>IFERROR(IF(Y420=0,"",ROUNDUP(Y420/H420,0)*0.00753),"")</f>
        <v>6.0240000000000002E-2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31.642857142857135</v>
      </c>
      <c r="BN420" s="64">
        <f t="shared" si="74"/>
        <v>35.44</v>
      </c>
      <c r="BO420" s="64">
        <f t="shared" si="75"/>
        <v>4.5787545787545784E-2</v>
      </c>
      <c r="BP420" s="64">
        <f t="shared" si="76"/>
        <v>5.128205128205128E-2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70</v>
      </c>
      <c r="Y426" s="378">
        <f t="shared" si="72"/>
        <v>71.400000000000006</v>
      </c>
      <c r="Z426" s="36">
        <f t="shared" si="77"/>
        <v>0.17068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74.333333333333329</v>
      </c>
      <c r="BN426" s="64">
        <f t="shared" si="74"/>
        <v>75.820000000000007</v>
      </c>
      <c r="BO426" s="64">
        <f t="shared" si="75"/>
        <v>0.14245014245014245</v>
      </c>
      <c r="BP426" s="64">
        <f t="shared" si="76"/>
        <v>0.14529914529914531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24.5</v>
      </c>
      <c r="Y430" s="378">
        <f t="shared" si="72"/>
        <v>25.200000000000003</v>
      </c>
      <c r="Z430" s="36">
        <f t="shared" si="77"/>
        <v>6.0240000000000002E-2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26.016666666666666</v>
      </c>
      <c r="BN430" s="64">
        <f t="shared" si="74"/>
        <v>26.76</v>
      </c>
      <c r="BO430" s="64">
        <f t="shared" si="75"/>
        <v>4.9857549857549859E-2</v>
      </c>
      <c r="BP430" s="64">
        <f t="shared" si="76"/>
        <v>5.1282051282051287E-2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70</v>
      </c>
      <c r="Y435" s="378">
        <f t="shared" si="72"/>
        <v>71.400000000000006</v>
      </c>
      <c r="Z435" s="36">
        <f t="shared" si="77"/>
        <v>0.17068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74.333333333333329</v>
      </c>
      <c r="BN435" s="64">
        <f t="shared" si="74"/>
        <v>75.820000000000007</v>
      </c>
      <c r="BO435" s="64">
        <f t="shared" si="75"/>
        <v>0.14245014245014245</v>
      </c>
      <c r="BP435" s="64">
        <f t="shared" si="76"/>
        <v>0.14529914529914531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112</v>
      </c>
      <c r="Y439" s="378">
        <f t="shared" si="72"/>
        <v>112.56</v>
      </c>
      <c r="Z439" s="36">
        <f>IFERROR(IF(Y439=0,"",ROUNDUP(Y439/H439,0)*0.00753),"")</f>
        <v>0.50451000000000001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173.33333333333334</v>
      </c>
      <c r="BN439" s="64">
        <f t="shared" si="74"/>
        <v>174.20000000000002</v>
      </c>
      <c r="BO439" s="64">
        <f t="shared" si="75"/>
        <v>0.42735042735042739</v>
      </c>
      <c r="BP439" s="64">
        <f t="shared" si="76"/>
        <v>0.42948717948717946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164.04761904761904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1.05671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356.5</v>
      </c>
      <c r="Y441" s="379">
        <f>IFERROR(SUM(Y419:Y439),"0")</f>
        <v>364.56000000000006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60</v>
      </c>
      <c r="Y458" s="378">
        <f t="shared" si="78"/>
        <v>63</v>
      </c>
      <c r="Z458" s="36">
        <f>IFERROR(IF(Y458=0,"",ROUNDUP(Y458/H458,0)*0.00753),"")</f>
        <v>0.11295000000000001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63.28571428571427</v>
      </c>
      <c r="BN458" s="64">
        <f t="shared" si="80"/>
        <v>66.449999999999989</v>
      </c>
      <c r="BO458" s="64">
        <f t="shared" si="81"/>
        <v>9.1575091575091569E-2</v>
      </c>
      <c r="BP458" s="64">
        <f t="shared" si="82"/>
        <v>9.6153846153846145E-2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24.5</v>
      </c>
      <c r="Y461" s="378">
        <f t="shared" si="78"/>
        <v>25.200000000000003</v>
      </c>
      <c r="Z461" s="36">
        <f>IFERROR(IF(Y461=0,"",ROUNDUP(Y461/H461,0)*0.00502),"")</f>
        <v>6.0240000000000002E-2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26.016666666666666</v>
      </c>
      <c r="BN461" s="64">
        <f t="shared" si="80"/>
        <v>26.76</v>
      </c>
      <c r="BO461" s="64">
        <f t="shared" si="81"/>
        <v>4.9857549857549859E-2</v>
      </c>
      <c r="BP461" s="64">
        <f t="shared" si="82"/>
        <v>5.1282051282051287E-2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25.952380952380949</v>
      </c>
      <c r="Y463" s="379">
        <f>IFERROR(Y457/H457,"0")+IFERROR(Y458/H458,"0")+IFERROR(Y459/H459,"0")+IFERROR(Y460/H460,"0")+IFERROR(Y461/H461,"0")+IFERROR(Y462/H462,"0")</f>
        <v>27</v>
      </c>
      <c r="Z463" s="379">
        <f>IFERROR(IF(Z457="",0,Z457),"0")+IFERROR(IF(Z458="",0,Z458),"0")+IFERROR(IF(Z459="",0,Z459),"0")+IFERROR(IF(Z460="",0,Z460),"0")+IFERROR(IF(Z461="",0,Z461),"0")+IFERROR(IF(Z462="",0,Z462),"0")</f>
        <v>0.17319000000000001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84.5</v>
      </c>
      <c r="Y464" s="379">
        <f>IFERROR(SUM(Y457:Y462),"0")</f>
        <v>88.2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6</v>
      </c>
      <c r="Y471" s="378">
        <f>IFERROR(IF(X471="",0,CEILING((X471/$H471),1)*$H471),"")</f>
        <v>6</v>
      </c>
      <c r="Z471" s="36">
        <f>IFERROR(IF(Y471=0,"",ROUNDUP(Y471/H471,0)*0.00502),"")</f>
        <v>2.5100000000000001E-2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6.8600000000000012</v>
      </c>
      <c r="BN471" s="64">
        <f>IFERROR(Y471*I471/H471,"0")</f>
        <v>6.8600000000000012</v>
      </c>
      <c r="BO471" s="64">
        <f>IFERROR(1/J471*(X471/H471),"0")</f>
        <v>2.1367521367521368E-2</v>
      </c>
      <c r="BP471" s="64">
        <f>IFERROR(1/J471*(Y471/H471),"0")</f>
        <v>2.1367521367521368E-2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14</v>
      </c>
      <c r="Y473" s="378">
        <f>IFERROR(IF(X473="",0,CEILING((X473/$H473),1)*$H473),"")</f>
        <v>14.399999999999999</v>
      </c>
      <c r="Z473" s="36">
        <f>IFERROR(IF(Y473=0,"",ROUNDUP(Y473/H473,0)*0.00502),"")</f>
        <v>6.0240000000000002E-2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23.56666666666667</v>
      </c>
      <c r="BN473" s="64">
        <f>IFERROR(Y473*I473/H473,"0")</f>
        <v>24.24</v>
      </c>
      <c r="BO473" s="64">
        <f>IFERROR(1/J473*(X473/H473),"0")</f>
        <v>4.9857549857549865E-2</v>
      </c>
      <c r="BP473" s="64">
        <f>IFERROR(1/J473*(Y473/H473),"0")</f>
        <v>5.1282051282051287E-2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20</v>
      </c>
      <c r="Y474" s="379">
        <f>IFERROR(Y471/H471,"0")+IFERROR(Y472/H472,"0")+IFERROR(Y473/H473,"0")</f>
        <v>21</v>
      </c>
      <c r="Z474" s="379">
        <f>IFERROR(IF(Z471="",0,Z471),"0")+IFERROR(IF(Z472="",0,Z472),"0")+IFERROR(IF(Z473="",0,Z473),"0")</f>
        <v>0.10542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24</v>
      </c>
      <c r="Y475" s="379">
        <f>IFERROR(SUM(Y471:Y473),"0")</f>
        <v>25.2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100</v>
      </c>
      <c r="Y484" s="378">
        <f t="shared" ref="Y484:Y491" si="83">IFERROR(IF(X484="",0,CEILING((X484/$H484),1)*$H484),"")</f>
        <v>100.32000000000001</v>
      </c>
      <c r="Z484" s="36">
        <f t="shared" ref="Z484:Z489" si="84">IFERROR(IF(Y484=0,"",ROUNDUP(Y484/H484,0)*0.01196),"")</f>
        <v>0.22724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106.81818181818181</v>
      </c>
      <c r="BN484" s="64">
        <f t="shared" ref="BN484:BN491" si="86">IFERROR(Y484*I484/H484,"0")</f>
        <v>107.16</v>
      </c>
      <c r="BO484" s="64">
        <f t="shared" ref="BO484:BO491" si="87">IFERROR(1/J484*(X484/H484),"0")</f>
        <v>0.18210955710955709</v>
      </c>
      <c r="BP484" s="64">
        <f t="shared" ref="BP484:BP491" si="88">IFERROR(1/J484*(Y484/H484),"0")</f>
        <v>0.18269230769230771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180</v>
      </c>
      <c r="Y487" s="378">
        <f t="shared" si="83"/>
        <v>184.8</v>
      </c>
      <c r="Z487" s="36">
        <f t="shared" si="84"/>
        <v>0.41860000000000003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192.27272727272725</v>
      </c>
      <c r="BN487" s="64">
        <f t="shared" si="86"/>
        <v>197.39999999999998</v>
      </c>
      <c r="BO487" s="64">
        <f t="shared" si="87"/>
        <v>0.32779720279720276</v>
      </c>
      <c r="BP487" s="64">
        <f t="shared" si="88"/>
        <v>0.33653846153846156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110</v>
      </c>
      <c r="Y489" s="378">
        <f t="shared" si="83"/>
        <v>110.88000000000001</v>
      </c>
      <c r="Z489" s="36">
        <f t="shared" si="84"/>
        <v>0.25115999999999999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117.49999999999999</v>
      </c>
      <c r="BN489" s="64">
        <f t="shared" si="86"/>
        <v>118.44</v>
      </c>
      <c r="BO489" s="64">
        <f t="shared" si="87"/>
        <v>0.20032051282051283</v>
      </c>
      <c r="BP489" s="64">
        <f t="shared" si="88"/>
        <v>0.20192307692307693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102</v>
      </c>
      <c r="Y490" s="378">
        <f t="shared" si="83"/>
        <v>104.4</v>
      </c>
      <c r="Z490" s="36">
        <f>IFERROR(IF(Y490=0,"",ROUNDUP(Y490/H490,0)*0.00937),"")</f>
        <v>0.27172999999999997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108.8</v>
      </c>
      <c r="BN490" s="64">
        <f t="shared" si="86"/>
        <v>111.36</v>
      </c>
      <c r="BO490" s="64">
        <f t="shared" si="87"/>
        <v>0.2361111111111111</v>
      </c>
      <c r="BP490" s="64">
        <f t="shared" si="88"/>
        <v>0.24166666666666667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138</v>
      </c>
      <c r="Y491" s="378">
        <f t="shared" si="83"/>
        <v>140.4</v>
      </c>
      <c r="Z491" s="36">
        <f>IFERROR(IF(Y491=0,"",ROUNDUP(Y491/H491,0)*0.00937),"")</f>
        <v>0.36542999999999998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147.19999999999999</v>
      </c>
      <c r="BN491" s="64">
        <f t="shared" si="86"/>
        <v>149.76</v>
      </c>
      <c r="BO491" s="64">
        <f t="shared" si="87"/>
        <v>0.31944444444444448</v>
      </c>
      <c r="BP491" s="64">
        <f t="shared" si="88"/>
        <v>0.32500000000000001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140.53030303030303</v>
      </c>
      <c r="Y492" s="379">
        <f>IFERROR(Y484/H484,"0")+IFERROR(Y485/H485,"0")+IFERROR(Y486/H486,"0")+IFERROR(Y487/H487,"0")+IFERROR(Y488/H488,"0")+IFERROR(Y489/H489,"0")+IFERROR(Y490/H490,"0")+IFERROR(Y491/H491,"0")</f>
        <v>143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1.53416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630</v>
      </c>
      <c r="Y493" s="379">
        <f>IFERROR(SUM(Y484:Y491),"0")</f>
        <v>640.79999999999995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140</v>
      </c>
      <c r="Y495" s="378">
        <f>IFERROR(IF(X495="",0,CEILING((X495/$H495),1)*$H495),"")</f>
        <v>142.56</v>
      </c>
      <c r="Z495" s="36">
        <f>IFERROR(IF(Y495=0,"",ROUNDUP(Y495/H495,0)*0.01196),"")</f>
        <v>0.32291999999999998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149.54545454545453</v>
      </c>
      <c r="BN495" s="64">
        <f>IFERROR(Y495*I495/H495,"0")</f>
        <v>152.27999999999997</v>
      </c>
      <c r="BO495" s="64">
        <f>IFERROR(1/J495*(X495/H495),"0")</f>
        <v>0.25495337995337997</v>
      </c>
      <c r="BP495" s="64">
        <f>IFERROR(1/J495*(Y495/H495),"0")</f>
        <v>0.25961538461538464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26.515151515151516</v>
      </c>
      <c r="Y497" s="379">
        <f>IFERROR(Y495/H495,"0")+IFERROR(Y496/H496,"0")</f>
        <v>27</v>
      </c>
      <c r="Z497" s="379">
        <f>IFERROR(IF(Z495="",0,Z495),"0")+IFERROR(IF(Z496="",0,Z496),"0")</f>
        <v>0.32291999999999998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140</v>
      </c>
      <c r="Y498" s="379">
        <f>IFERROR(SUM(Y495:Y496),"0")</f>
        <v>142.56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80</v>
      </c>
      <c r="Y500" s="378">
        <f t="shared" ref="Y500:Y505" si="89">IFERROR(IF(X500="",0,CEILING((X500/$H500),1)*$H500),"")</f>
        <v>84.48</v>
      </c>
      <c r="Z500" s="36">
        <f>IFERROR(IF(Y500=0,"",ROUNDUP(Y500/H500,0)*0.01196),"")</f>
        <v>0.19136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85.454545454545453</v>
      </c>
      <c r="BN500" s="64">
        <f t="shared" ref="BN500:BN505" si="91">IFERROR(Y500*I500/H500,"0")</f>
        <v>90.24</v>
      </c>
      <c r="BO500" s="64">
        <f t="shared" ref="BO500:BO505" si="92">IFERROR(1/J500*(X500/H500),"0")</f>
        <v>0.14568764568764569</v>
      </c>
      <c r="BP500" s="64">
        <f t="shared" ref="BP500:BP505" si="93">IFERROR(1/J500*(Y500/H500),"0")</f>
        <v>0.15384615384615385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80</v>
      </c>
      <c r="Y501" s="378">
        <f t="shared" si="89"/>
        <v>84.48</v>
      </c>
      <c r="Z501" s="36">
        <f>IFERROR(IF(Y501=0,"",ROUNDUP(Y501/H501,0)*0.01196),"")</f>
        <v>0.19136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85.454545454545453</v>
      </c>
      <c r="BN501" s="64">
        <f t="shared" si="91"/>
        <v>90.24</v>
      </c>
      <c r="BO501" s="64">
        <f t="shared" si="92"/>
        <v>0.14568764568764569</v>
      </c>
      <c r="BP501" s="64">
        <f t="shared" si="93"/>
        <v>0.15384615384615385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160</v>
      </c>
      <c r="Y502" s="378">
        <f t="shared" si="89"/>
        <v>163.68</v>
      </c>
      <c r="Z502" s="36">
        <f>IFERROR(IF(Y502=0,"",ROUNDUP(Y502/H502,0)*0.01196),"")</f>
        <v>0.37075999999999998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170.90909090909091</v>
      </c>
      <c r="BN502" s="64">
        <f t="shared" si="91"/>
        <v>174.84</v>
      </c>
      <c r="BO502" s="64">
        <f t="shared" si="92"/>
        <v>0.29137529137529139</v>
      </c>
      <c r="BP502" s="64">
        <f t="shared" si="93"/>
        <v>0.29807692307692307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48</v>
      </c>
      <c r="Y503" s="378">
        <f t="shared" si="89"/>
        <v>50.4</v>
      </c>
      <c r="Z503" s="36">
        <f>IFERROR(IF(Y503=0,"",ROUNDUP(Y503/H503,0)*0.00937),"")</f>
        <v>0.13117999999999999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51.199999999999996</v>
      </c>
      <c r="BN503" s="64">
        <f t="shared" si="91"/>
        <v>53.76</v>
      </c>
      <c r="BO503" s="64">
        <f t="shared" si="92"/>
        <v>0.1111111111111111</v>
      </c>
      <c r="BP503" s="64">
        <f t="shared" si="93"/>
        <v>0.11666666666666667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18</v>
      </c>
      <c r="Y504" s="378">
        <f t="shared" si="89"/>
        <v>18</v>
      </c>
      <c r="Z504" s="36">
        <f>IFERROR(IF(Y504=0,"",ROUNDUP(Y504/H504,0)*0.00937),"")</f>
        <v>4.6850000000000003E-2</v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19.05</v>
      </c>
      <c r="BN504" s="64">
        <f t="shared" si="91"/>
        <v>19.05</v>
      </c>
      <c r="BO504" s="64">
        <f t="shared" si="92"/>
        <v>4.1666666666666664E-2</v>
      </c>
      <c r="BP504" s="64">
        <f t="shared" si="93"/>
        <v>4.1666666666666664E-2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72</v>
      </c>
      <c r="Y505" s="378">
        <f t="shared" si="89"/>
        <v>72</v>
      </c>
      <c r="Z505" s="36">
        <f>IFERROR(IF(Y505=0,"",ROUNDUP(Y505/H505,0)*0.00937),"")</f>
        <v>0.18740000000000001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76.2</v>
      </c>
      <c r="BN505" s="64">
        <f t="shared" si="91"/>
        <v>76.2</v>
      </c>
      <c r="BO505" s="64">
        <f t="shared" si="92"/>
        <v>0.16666666666666666</v>
      </c>
      <c r="BP505" s="64">
        <f t="shared" si="93"/>
        <v>0.16666666666666666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98.939393939393938</v>
      </c>
      <c r="Y506" s="379">
        <f>IFERROR(Y500/H500,"0")+IFERROR(Y501/H501,"0")+IFERROR(Y502/H502,"0")+IFERROR(Y503/H503,"0")+IFERROR(Y504/H504,"0")+IFERROR(Y505/H505,"0")</f>
        <v>102</v>
      </c>
      <c r="Z506" s="379">
        <f>IFERROR(IF(Z500="",0,Z500),"0")+IFERROR(IF(Z501="",0,Z501),"0")+IFERROR(IF(Z502="",0,Z502),"0")+IFERROR(IF(Z503="",0,Z503),"0")+IFERROR(IF(Z504="",0,Z504),"0")+IFERROR(IF(Z505="",0,Z505),"0")</f>
        <v>1.1189099999999998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458</v>
      </c>
      <c r="Y507" s="379">
        <f>IFERROR(SUM(Y500:Y505),"0")</f>
        <v>473.03999999999996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40</v>
      </c>
      <c r="Y523" s="378">
        <f t="shared" si="94"/>
        <v>48</v>
      </c>
      <c r="Z523" s="36">
        <f>IFERROR(IF(Y523=0,"",ROUNDUP(Y523/H523,0)*0.02175),"")</f>
        <v>8.6999999999999994E-2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41.6</v>
      </c>
      <c r="BN523" s="64">
        <f t="shared" si="96"/>
        <v>49.919999999999995</v>
      </c>
      <c r="BO523" s="64">
        <f t="shared" si="97"/>
        <v>5.9523809523809521E-2</v>
      </c>
      <c r="BP523" s="64">
        <f t="shared" si="98"/>
        <v>7.1428571428571425E-2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3.3333333333333335</v>
      </c>
      <c r="Y528" s="379">
        <f>IFERROR(Y521/H521,"0")+IFERROR(Y522/H522,"0")+IFERROR(Y523/H523,"0")+IFERROR(Y524/H524,"0")+IFERROR(Y525/H525,"0")+IFERROR(Y526/H526,"0")+IFERROR(Y527/H527,"0")</f>
        <v>4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8.6999999999999994E-2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40</v>
      </c>
      <c r="Y529" s="379">
        <f>IFERROR(SUM(Y521:Y527),"0")</f>
        <v>48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700</v>
      </c>
      <c r="Y548" s="378">
        <f>IFERROR(IF(X548="",0,CEILING((X548/$H548),1)*$H548),"")</f>
        <v>702</v>
      </c>
      <c r="Z548" s="36">
        <f>IFERROR(IF(Y548=0,"",ROUNDUP(Y548/H548,0)*0.02175),"")</f>
        <v>1.9574999999999998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750.61538461538464</v>
      </c>
      <c r="BN548" s="64">
        <f>IFERROR(Y548*I548/H548,"0")</f>
        <v>752.7600000000001</v>
      </c>
      <c r="BO548" s="64">
        <f>IFERROR(1/J548*(X548/H548),"0")</f>
        <v>1.6025641025641026</v>
      </c>
      <c r="BP548" s="64">
        <f>IFERROR(1/J548*(Y548/H548),"0")</f>
        <v>1.607142857142857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89.743589743589752</v>
      </c>
      <c r="Y552" s="379">
        <f>IFERROR(Y548/H548,"0")+IFERROR(Y549/H549,"0")+IFERROR(Y550/H550,"0")+IFERROR(Y551/H551,"0")</f>
        <v>90</v>
      </c>
      <c r="Z552" s="379">
        <f>IFERROR(IF(Z548="",0,Z548),"0")+IFERROR(IF(Z549="",0,Z549),"0")+IFERROR(IF(Z550="",0,Z550),"0")+IFERROR(IF(Z551="",0,Z551),"0")</f>
        <v>1.9574999999999998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700</v>
      </c>
      <c r="Y553" s="379">
        <f>IFERROR(SUM(Y548:Y551),"0")</f>
        <v>702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10</v>
      </c>
      <c r="Y556" s="378">
        <f>IFERROR(IF(X556="",0,CEILING((X556/$H556),1)*$H556),"")</f>
        <v>15.6</v>
      </c>
      <c r="Z556" s="36">
        <f>IFERROR(IF(Y556=0,"",ROUNDUP(Y556/H556,0)*0.02175),"")</f>
        <v>4.3499999999999997E-2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10.615384615384615</v>
      </c>
      <c r="BN556" s="64">
        <f>IFERROR(Y556*I556/H556,"0")</f>
        <v>16.559999999999999</v>
      </c>
      <c r="BO556" s="64">
        <f>IFERROR(1/J556*(X556/H556),"0")</f>
        <v>2.2893772893772896E-2</v>
      </c>
      <c r="BP556" s="64">
        <f>IFERROR(1/J556*(Y556/H556),"0")</f>
        <v>3.5714285714285712E-2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10</v>
      </c>
      <c r="Y558" s="378">
        <f>IFERROR(IF(X558="",0,CEILING((X558/$H558),1)*$H558),"")</f>
        <v>15.6</v>
      </c>
      <c r="Z558" s="36">
        <f>IFERROR(IF(Y558=0,"",ROUNDUP(Y558/H558,0)*0.02175),"")</f>
        <v>4.3499999999999997E-2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10.615384615384615</v>
      </c>
      <c r="BN558" s="64">
        <f>IFERROR(Y558*I558/H558,"0")</f>
        <v>16.559999999999999</v>
      </c>
      <c r="BO558" s="64">
        <f>IFERROR(1/J558*(X558/H558),"0")</f>
        <v>2.2893772893772896E-2</v>
      </c>
      <c r="BP558" s="64">
        <f>IFERROR(1/J558*(Y558/H558),"0")</f>
        <v>3.5714285714285712E-2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2.5641025641025643</v>
      </c>
      <c r="Y559" s="379">
        <f>IFERROR(Y555/H555,"0")+IFERROR(Y556/H556,"0")+IFERROR(Y557/H557,"0")+IFERROR(Y558/H558,"0")</f>
        <v>4</v>
      </c>
      <c r="Z559" s="379">
        <f>IFERROR(IF(Z555="",0,Z555),"0")+IFERROR(IF(Z556="",0,Z556),"0")+IFERROR(IF(Z557="",0,Z557),"0")+IFERROR(IF(Z558="",0,Z558),"0")</f>
        <v>8.6999999999999994E-2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20</v>
      </c>
      <c r="Y560" s="379">
        <f>IFERROR(SUM(Y555:Y558),"0")</f>
        <v>31.2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17054.7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17283.009999999998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18205.011729994138</v>
      </c>
      <c r="Y580" s="379">
        <f>IFERROR(SUM(BN22:BN576),"0")</f>
        <v>18446.449999999997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34</v>
      </c>
      <c r="Y581" s="38">
        <f>ROUNDUP(SUM(BP22:BP576),0)</f>
        <v>34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19055.011729994138</v>
      </c>
      <c r="Y582" s="379">
        <f>GrossWeightTotalR+PalletQtyTotalR*25</f>
        <v>19296.449999999997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3754.4477763615696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3791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39.130120000000005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329.6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1173.3000000000002</v>
      </c>
      <c r="E589" s="46">
        <f>IFERROR(Y105*1,"0")+IFERROR(Y106*1,"0")+IFERROR(Y107*1,"0")+IFERROR(Y108*1,"0")+IFERROR(Y109*1,"0")+IFERROR(Y113*1,"0")+IFERROR(Y114*1,"0")+IFERROR(Y115*1,"0")+IFERROR(Y116*1,"0")+IFERROR(Y117*1,"0")</f>
        <v>981.90000000000009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1323.2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122.4</v>
      </c>
      <c r="H589" s="46">
        <f>IFERROR(Y175*1,"0")+IFERROR(Y176*1,"0")+IFERROR(Y177*1,"0")+IFERROR(Y178*1,"0")+IFERROR(Y179*1,"0")+IFERROR(Y180*1,"0")+IFERROR(Y181*1,"0")+IFERROR(Y182*1,"0")</f>
        <v>638.40000000000009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2021.9999999999998</v>
      </c>
      <c r="J589" s="46">
        <f>IFERROR(Y231*1,"0")+IFERROR(Y232*1,"0")+IFERROR(Y233*1,"0")+IFERROR(Y234*1,"0")+IFERROR(Y235*1,"0")+IFERROR(Y236*1,"0")+IFERROR(Y237*1,"0")+IFERROR(Y238*1,"0")</f>
        <v>20</v>
      </c>
      <c r="K589" s="46">
        <f>IFERROR(Y243*1,"0")+IFERROR(Y244*1,"0")+IFERROR(Y245*1,"0")+IFERROR(Y246*1,"0")+IFERROR(Y247*1,"0")+IFERROR(Y248*1,"0")+IFERROR(Y249*1,"0")+IFERROR(Y250*1,"0")</f>
        <v>274.8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600</v>
      </c>
      <c r="R589" s="46">
        <f>IFERROR(Y286*1,"0")</f>
        <v>0</v>
      </c>
      <c r="S589" s="46">
        <f>IFERROR(Y291*1,"0")+IFERROR(Y295*1,"0")+IFERROR(Y296*1,"0")</f>
        <v>140.70000000000002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733.15</v>
      </c>
      <c r="U589" s="46">
        <f>IFERROR(Y348*1,"0")+IFERROR(Y352*1,"0")+IFERROR(Y353*1,"0")+IFERROR(Y354*1,"0")</f>
        <v>1009.8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5314.8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83.4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364.56000000000006</v>
      </c>
      <c r="Y589" s="46">
        <f>IFERROR(Y453*1,"0")+IFERROR(Y457*1,"0")+IFERROR(Y458*1,"0")+IFERROR(Y459*1,"0")+IFERROR(Y460*1,"0")+IFERROR(Y461*1,"0")+IFERROR(Y462*1,"0")+IFERROR(Y466*1,"0")</f>
        <v>88.2</v>
      </c>
      <c r="Z589" s="46">
        <f>IFERROR(Y471*1,"0")+IFERROR(Y472*1,"0")+IFERROR(Y473*1,"0")</f>
        <v>25.2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1256.4000000000001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781.2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