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2AEC0E3-F2DF-4650-B8B2-1896A65F51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N474" i="1"/>
  <c r="BM474" i="1"/>
  <c r="Z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O272" i="1"/>
  <c r="BM272" i="1"/>
  <c r="Y272" i="1"/>
  <c r="BO271" i="1"/>
  <c r="BM271" i="1"/>
  <c r="Y271" i="1"/>
  <c r="P271" i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Y235" i="1" s="1"/>
  <c r="P225" i="1"/>
  <c r="BP224" i="1"/>
  <c r="BO224" i="1"/>
  <c r="BN224" i="1"/>
  <c r="BM224" i="1"/>
  <c r="Z224" i="1"/>
  <c r="Y224" i="1"/>
  <c r="P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5" i="1" s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P191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O179" i="1"/>
  <c r="BM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BO113" i="1"/>
  <c r="BM113" i="1"/>
  <c r="Y113" i="1"/>
  <c r="BP113" i="1" s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318" i="1" l="1"/>
  <c r="BN318" i="1"/>
  <c r="Z318" i="1"/>
  <c r="BP331" i="1"/>
  <c r="BN331" i="1"/>
  <c r="Z331" i="1"/>
  <c r="BP350" i="1"/>
  <c r="BN350" i="1"/>
  <c r="Z350" i="1"/>
  <c r="BP370" i="1"/>
  <c r="BN370" i="1"/>
  <c r="Z370" i="1"/>
  <c r="BP376" i="1"/>
  <c r="BN376" i="1"/>
  <c r="Z376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Z29" i="1"/>
  <c r="BN29" i="1"/>
  <c r="Z55" i="1"/>
  <c r="BN55" i="1"/>
  <c r="Z86" i="1"/>
  <c r="BN86" i="1"/>
  <c r="Z100" i="1"/>
  <c r="BN100" i="1"/>
  <c r="Z113" i="1"/>
  <c r="BN113" i="1"/>
  <c r="Y118" i="1"/>
  <c r="Z124" i="1"/>
  <c r="BN124" i="1"/>
  <c r="Z139" i="1"/>
  <c r="BN139" i="1"/>
  <c r="Z154" i="1"/>
  <c r="BN154" i="1"/>
  <c r="Z171" i="1"/>
  <c r="BN171" i="1"/>
  <c r="Z183" i="1"/>
  <c r="BN183" i="1"/>
  <c r="Z197" i="1"/>
  <c r="BN197" i="1"/>
  <c r="Z218" i="1"/>
  <c r="BN218" i="1"/>
  <c r="Z228" i="1"/>
  <c r="BN228" i="1"/>
  <c r="Z238" i="1"/>
  <c r="BN238" i="1"/>
  <c r="Z249" i="1"/>
  <c r="BN249" i="1"/>
  <c r="Z262" i="1"/>
  <c r="BN262" i="1"/>
  <c r="Z281" i="1"/>
  <c r="Z282" i="1" s="1"/>
  <c r="BN281" i="1"/>
  <c r="BP281" i="1"/>
  <c r="Y282" i="1"/>
  <c r="Z286" i="1"/>
  <c r="BN286" i="1"/>
  <c r="Y289" i="1"/>
  <c r="BP293" i="1"/>
  <c r="BN293" i="1"/>
  <c r="Z293" i="1"/>
  <c r="BP319" i="1"/>
  <c r="BN319" i="1"/>
  <c r="Z319" i="1"/>
  <c r="BP345" i="1"/>
  <c r="BN345" i="1"/>
  <c r="Z345" i="1"/>
  <c r="BP351" i="1"/>
  <c r="BN351" i="1"/>
  <c r="Z351" i="1"/>
  <c r="BP384" i="1"/>
  <c r="BN384" i="1"/>
  <c r="Z384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BP53" i="1"/>
  <c r="BN53" i="1"/>
  <c r="Z53" i="1"/>
  <c r="Y102" i="1"/>
  <c r="BP98" i="1"/>
  <c r="BN98" i="1"/>
  <c r="Z98" i="1"/>
  <c r="BP179" i="1"/>
  <c r="BN179" i="1"/>
  <c r="Z179" i="1"/>
  <c r="BP226" i="1"/>
  <c r="BN226" i="1"/>
  <c r="Z226" i="1"/>
  <c r="BP234" i="1"/>
  <c r="BN234" i="1"/>
  <c r="Z234" i="1"/>
  <c r="X599" i="1"/>
  <c r="X595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BP57" i="1"/>
  <c r="BN57" i="1"/>
  <c r="Z57" i="1"/>
  <c r="BP74" i="1"/>
  <c r="BN74" i="1"/>
  <c r="Z74" i="1"/>
  <c r="BP88" i="1"/>
  <c r="BN88" i="1"/>
  <c r="Z88" i="1"/>
  <c r="BP105" i="1"/>
  <c r="BN105" i="1"/>
  <c r="Z105" i="1"/>
  <c r="BP115" i="1"/>
  <c r="BN115" i="1"/>
  <c r="Z115" i="1"/>
  <c r="BP126" i="1"/>
  <c r="BN126" i="1"/>
  <c r="Z126" i="1"/>
  <c r="BP141" i="1"/>
  <c r="BN141" i="1"/>
  <c r="Z141" i="1"/>
  <c r="Y160" i="1"/>
  <c r="BP158" i="1"/>
  <c r="BN158" i="1"/>
  <c r="Z158" i="1"/>
  <c r="BP175" i="1"/>
  <c r="BN175" i="1"/>
  <c r="Z175" i="1"/>
  <c r="BP185" i="1"/>
  <c r="BN185" i="1"/>
  <c r="Z185" i="1"/>
  <c r="BP191" i="1"/>
  <c r="BN191" i="1"/>
  <c r="Z191" i="1"/>
  <c r="BP204" i="1"/>
  <c r="BN204" i="1"/>
  <c r="Z204" i="1"/>
  <c r="BP208" i="1"/>
  <c r="BN208" i="1"/>
  <c r="Z208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4" i="1"/>
  <c r="BN264" i="1"/>
  <c r="Z264" i="1"/>
  <c r="BP272" i="1"/>
  <c r="BN272" i="1"/>
  <c r="Z272" i="1"/>
  <c r="BP288" i="1"/>
  <c r="BN288" i="1"/>
  <c r="Z288" i="1"/>
  <c r="S605" i="1"/>
  <c r="Y303" i="1"/>
  <c r="BP302" i="1"/>
  <c r="BN302" i="1"/>
  <c r="Z302" i="1"/>
  <c r="Z303" i="1" s="1"/>
  <c r="Y308" i="1"/>
  <c r="BP307" i="1"/>
  <c r="BN307" i="1"/>
  <c r="Z307" i="1"/>
  <c r="Z308" i="1" s="1"/>
  <c r="Y313" i="1"/>
  <c r="BP311" i="1"/>
  <c r="BN311" i="1"/>
  <c r="Z311" i="1"/>
  <c r="BP329" i="1"/>
  <c r="BN329" i="1"/>
  <c r="Z329" i="1"/>
  <c r="BP339" i="1"/>
  <c r="BN339" i="1"/>
  <c r="Z339" i="1"/>
  <c r="BP580" i="1"/>
  <c r="BN580" i="1"/>
  <c r="Z580" i="1"/>
  <c r="Y590" i="1"/>
  <c r="Y589" i="1"/>
  <c r="BP588" i="1"/>
  <c r="BN588" i="1"/>
  <c r="Z588" i="1"/>
  <c r="Z589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71" i="1"/>
  <c r="BN71" i="1"/>
  <c r="Z71" i="1"/>
  <c r="Y90" i="1"/>
  <c r="BP84" i="1"/>
  <c r="BN84" i="1"/>
  <c r="Z84" i="1"/>
  <c r="BP109" i="1"/>
  <c r="BN109" i="1"/>
  <c r="Z109" i="1"/>
  <c r="BP122" i="1"/>
  <c r="BN122" i="1"/>
  <c r="Z122" i="1"/>
  <c r="BP133" i="1"/>
  <c r="BN133" i="1"/>
  <c r="Z133" i="1"/>
  <c r="Y149" i="1"/>
  <c r="BP147" i="1"/>
  <c r="BN147" i="1"/>
  <c r="Z147" i="1"/>
  <c r="BP169" i="1"/>
  <c r="BN169" i="1"/>
  <c r="Z169" i="1"/>
  <c r="BP195" i="1"/>
  <c r="BN195" i="1"/>
  <c r="Z195" i="1"/>
  <c r="BP216" i="1"/>
  <c r="BN216" i="1"/>
  <c r="Z216" i="1"/>
  <c r="BP247" i="1"/>
  <c r="BN247" i="1"/>
  <c r="Z247" i="1"/>
  <c r="BP260" i="1"/>
  <c r="BN260" i="1"/>
  <c r="Z260" i="1"/>
  <c r="BP271" i="1"/>
  <c r="BN271" i="1"/>
  <c r="Z271" i="1"/>
  <c r="BP276" i="1"/>
  <c r="BN276" i="1"/>
  <c r="Z276" i="1"/>
  <c r="BP295" i="1"/>
  <c r="BN295" i="1"/>
  <c r="Z295" i="1"/>
  <c r="BP321" i="1"/>
  <c r="BN321" i="1"/>
  <c r="Z321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Y528" i="1"/>
  <c r="Y60" i="1"/>
  <c r="D605" i="1"/>
  <c r="Y91" i="1"/>
  <c r="Y101" i="1"/>
  <c r="Y110" i="1"/>
  <c r="Y119" i="1"/>
  <c r="Y127" i="1"/>
  <c r="Y135" i="1"/>
  <c r="Y144" i="1"/>
  <c r="Y150" i="1"/>
  <c r="G605" i="1"/>
  <c r="Y161" i="1"/>
  <c r="Y172" i="1"/>
  <c r="Y187" i="1"/>
  <c r="Y186" i="1"/>
  <c r="Y200" i="1"/>
  <c r="Y244" i="1"/>
  <c r="R605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Y355" i="1"/>
  <c r="Y354" i="1"/>
  <c r="Y360" i="1"/>
  <c r="Y397" i="1"/>
  <c r="H9" i="1"/>
  <c r="A10" i="1"/>
  <c r="B605" i="1"/>
  <c r="X596" i="1"/>
  <c r="X597" i="1"/>
  <c r="Y24" i="1"/>
  <c r="Z26" i="1"/>
  <c r="BN26" i="1"/>
  <c r="BP26" i="1"/>
  <c r="Z28" i="1"/>
  <c r="BN28" i="1"/>
  <c r="Z30" i="1"/>
  <c r="BN30" i="1"/>
  <c r="Z34" i="1"/>
  <c r="BN34" i="1"/>
  <c r="Y37" i="1"/>
  <c r="C605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3" i="1"/>
  <c r="BN73" i="1"/>
  <c r="Z75" i="1"/>
  <c r="BN75" i="1"/>
  <c r="Y76" i="1"/>
  <c r="Z79" i="1"/>
  <c r="Z81" i="1" s="1"/>
  <c r="BN79" i="1"/>
  <c r="BP79" i="1"/>
  <c r="Y82" i="1"/>
  <c r="Z85" i="1"/>
  <c r="BN85" i="1"/>
  <c r="BP85" i="1"/>
  <c r="Z87" i="1"/>
  <c r="BN87" i="1"/>
  <c r="Z89" i="1"/>
  <c r="BN89" i="1"/>
  <c r="Z93" i="1"/>
  <c r="Z95" i="1" s="1"/>
  <c r="BN93" i="1"/>
  <c r="BP93" i="1"/>
  <c r="Y96" i="1"/>
  <c r="Z99" i="1"/>
  <c r="Z101" i="1" s="1"/>
  <c r="BN99" i="1"/>
  <c r="BP99" i="1"/>
  <c r="E605" i="1"/>
  <c r="Z106" i="1"/>
  <c r="Z110" i="1" s="1"/>
  <c r="BN106" i="1"/>
  <c r="BP106" i="1"/>
  <c r="Z108" i="1"/>
  <c r="BN108" i="1"/>
  <c r="Y111" i="1"/>
  <c r="Z114" i="1"/>
  <c r="Z118" i="1" s="1"/>
  <c r="BN114" i="1"/>
  <c r="BP114" i="1"/>
  <c r="Z116" i="1"/>
  <c r="BN116" i="1"/>
  <c r="F605" i="1"/>
  <c r="Z123" i="1"/>
  <c r="Z127" i="1" s="1"/>
  <c r="BN123" i="1"/>
  <c r="BP123" i="1"/>
  <c r="Z125" i="1"/>
  <c r="BN125" i="1"/>
  <c r="Y128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5" i="1" s="1"/>
  <c r="BN153" i="1"/>
  <c r="BP153" i="1"/>
  <c r="Y156" i="1"/>
  <c r="Z159" i="1"/>
  <c r="Z160" i="1" s="1"/>
  <c r="BN159" i="1"/>
  <c r="BP159" i="1"/>
  <c r="Z163" i="1"/>
  <c r="Z165" i="1" s="1"/>
  <c r="BN163" i="1"/>
  <c r="BP163" i="1"/>
  <c r="Y166" i="1"/>
  <c r="H605" i="1"/>
  <c r="Z170" i="1"/>
  <c r="Z172" i="1" s="1"/>
  <c r="BN170" i="1"/>
  <c r="BP170" i="1"/>
  <c r="Y173" i="1"/>
  <c r="Y181" i="1"/>
  <c r="Z176" i="1"/>
  <c r="BN176" i="1"/>
  <c r="Y180" i="1"/>
  <c r="BP184" i="1"/>
  <c r="BN184" i="1"/>
  <c r="Z184" i="1"/>
  <c r="Z186" i="1" s="1"/>
  <c r="BP194" i="1"/>
  <c r="BN194" i="1"/>
  <c r="Z194" i="1"/>
  <c r="BP198" i="1"/>
  <c r="BN198" i="1"/>
  <c r="Z198" i="1"/>
  <c r="J605" i="1"/>
  <c r="Y206" i="1"/>
  <c r="BP203" i="1"/>
  <c r="BN203" i="1"/>
  <c r="Z203" i="1"/>
  <c r="Y210" i="1"/>
  <c r="BP215" i="1"/>
  <c r="BN215" i="1"/>
  <c r="Z215" i="1"/>
  <c r="BP219" i="1"/>
  <c r="BN219" i="1"/>
  <c r="Z219" i="1"/>
  <c r="Y236" i="1"/>
  <c r="BP227" i="1"/>
  <c r="BN227" i="1"/>
  <c r="Z227" i="1"/>
  <c r="BP231" i="1"/>
  <c r="BN231" i="1"/>
  <c r="Z231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F9" i="1"/>
  <c r="J9" i="1"/>
  <c r="Y77" i="1"/>
  <c r="Y155" i="1"/>
  <c r="BP178" i="1"/>
  <c r="BN178" i="1"/>
  <c r="Z178" i="1"/>
  <c r="Z180" i="1" s="1"/>
  <c r="BP192" i="1"/>
  <c r="BN192" i="1"/>
  <c r="Z192" i="1"/>
  <c r="BP196" i="1"/>
  <c r="BN196" i="1"/>
  <c r="Z196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Z289" i="1" s="1"/>
  <c r="BP296" i="1"/>
  <c r="BN296" i="1"/>
  <c r="Z296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Z341" i="1" s="1"/>
  <c r="BP340" i="1"/>
  <c r="BN340" i="1"/>
  <c r="Z340" i="1"/>
  <c r="Y342" i="1"/>
  <c r="Y347" i="1"/>
  <c r="BP344" i="1"/>
  <c r="BN344" i="1"/>
  <c r="Z344" i="1"/>
  <c r="Y348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Y36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Z401" i="1" s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Z513" i="1" s="1"/>
  <c r="Y514" i="1"/>
  <c r="Y523" i="1"/>
  <c r="BP516" i="1"/>
  <c r="BN516" i="1"/>
  <c r="Z516" i="1"/>
  <c r="Y522" i="1"/>
  <c r="BP520" i="1"/>
  <c r="BN520" i="1"/>
  <c r="Z520" i="1"/>
  <c r="BP358" i="1"/>
  <c r="BN358" i="1"/>
  <c r="Z358" i="1"/>
  <c r="Z360" i="1" s="1"/>
  <c r="BP377" i="1"/>
  <c r="BN377" i="1"/>
  <c r="Z377" i="1"/>
  <c r="BP381" i="1"/>
  <c r="BN381" i="1"/>
  <c r="Z381" i="1"/>
  <c r="Y385" i="1"/>
  <c r="BP389" i="1"/>
  <c r="BN389" i="1"/>
  <c r="Z389" i="1"/>
  <c r="Z390" i="1" s="1"/>
  <c r="Y391" i="1"/>
  <c r="Y396" i="1"/>
  <c r="BP393" i="1"/>
  <c r="BN393" i="1"/>
  <c r="Z393" i="1"/>
  <c r="X605" i="1"/>
  <c r="Y410" i="1"/>
  <c r="BP405" i="1"/>
  <c r="BN405" i="1"/>
  <c r="Z405" i="1"/>
  <c r="Y409" i="1"/>
  <c r="BP413" i="1"/>
  <c r="BN413" i="1"/>
  <c r="Z413" i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Z528" i="1" s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490" i="1" l="1"/>
  <c r="Z414" i="1"/>
  <c r="Z409" i="1"/>
  <c r="Z371" i="1"/>
  <c r="Z354" i="1"/>
  <c r="Z267" i="1"/>
  <c r="Z235" i="1"/>
  <c r="Z205" i="1"/>
  <c r="Z581" i="1"/>
  <c r="Z551" i="1"/>
  <c r="Y599" i="1"/>
  <c r="Z243" i="1"/>
  <c r="Z422" i="1"/>
  <c r="Z396" i="1"/>
  <c r="Z385" i="1"/>
  <c r="Z277" i="1"/>
  <c r="Z199" i="1"/>
  <c r="Y597" i="1"/>
  <c r="Y598" i="1" s="1"/>
  <c r="Y596" i="1"/>
  <c r="Z298" i="1"/>
  <c r="Z90" i="1"/>
  <c r="Z59" i="1"/>
  <c r="Z575" i="1"/>
  <c r="Z561" i="1"/>
  <c r="Z522" i="1"/>
  <c r="Z508" i="1"/>
  <c r="Z325" i="1"/>
  <c r="Z255" i="1"/>
  <c r="Z36" i="1"/>
  <c r="Z544" i="1"/>
  <c r="Z479" i="1"/>
  <c r="Z456" i="1"/>
  <c r="Z347" i="1"/>
  <c r="Z332" i="1"/>
  <c r="Z221" i="1"/>
  <c r="Z144" i="1"/>
  <c r="Z76" i="1"/>
  <c r="Y595" i="1"/>
  <c r="X598" i="1"/>
  <c r="Z600" i="1" l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<sst xmlns="http://schemas.openxmlformats.org/spreadsheetml/2006/main" count="2465" uniqueCount="787">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</sst>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192" sqref="AB192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45542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0</v>
      </c>
      <c r="Y118" s="385">
        <f>IFERROR(Y113/H113,"0")+IFERROR(Y114/H114,"0")+IFERROR(Y115/H115,"0")+IFERROR(Y116/H116,"0")+IFERROR(Y117/H117,"0")</f>
        <v>0</v>
      </c>
      <c r="Z118" s="385">
        <f>IFERROR(IF(Z113="",0,Z113),"0")+IFERROR(IF(Z114="",0,Z114),"0")+IFERROR(IF(Z115="",0,Z115),"0")+IFERROR(IF(Z116="",0,Z116),"0")+IFERROR(IF(Z117="",0,Z117),"0")</f>
        <v>0</v>
      </c>
      <c r="AA118" s="386"/>
      <c r="AB118" s="386"/>
      <c r="AC118" s="386"/>
    </row>
    <row r="119" spans="1:68" hidden="1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0</v>
      </c>
      <c r="Y119" s="385">
        <f>IFERROR(SUM(Y113:Y117),"0")</f>
        <v>0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idden="1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0</v>
      </c>
      <c r="Y144" s="385">
        <f>IFERROR(Y138/H138,"0")+IFERROR(Y139/H139,"0")+IFERROR(Y140/H140,"0")+IFERROR(Y141/H141,"0")+IFERROR(Y142/H142,"0")+IFERROR(Y143/H143,"0")</f>
        <v>0</v>
      </c>
      <c r="Z144" s="385">
        <f>IFERROR(IF(Z138="",0,Z138),"0")+IFERROR(IF(Z139="",0,Z139),"0")+IFERROR(IF(Z140="",0,Z140),"0")+IFERROR(IF(Z141="",0,Z141),"0")+IFERROR(IF(Z142="",0,Z142),"0")+IFERROR(IF(Z143="",0,Z143),"0")</f>
        <v>0</v>
      </c>
      <c r="AA144" s="386"/>
      <c r="AB144" s="386"/>
      <c r="AC144" s="386"/>
    </row>
    <row r="145" spans="1:68" hidden="1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0</v>
      </c>
      <c r="Y145" s="385">
        <f>IFERROR(SUM(Y138:Y143),"0")</f>
        <v>0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30</v>
      </c>
      <c r="Y192" s="384">
        <f t="shared" si="26"/>
        <v>33.6</v>
      </c>
      <c r="Z192" s="36">
        <f>IFERROR(IF(Y192=0,"",ROUNDUP(Y192/H192,0)*0.00753),"")</f>
        <v>6.0240000000000002E-2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31.857142857142858</v>
      </c>
      <c r="BN192" s="64">
        <f t="shared" si="28"/>
        <v>35.68</v>
      </c>
      <c r="BO192" s="64">
        <f t="shared" si="29"/>
        <v>4.5787545787545784E-2</v>
      </c>
      <c r="BP192" s="64">
        <f t="shared" si="30"/>
        <v>5.128205128205128E-2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30</v>
      </c>
      <c r="Y193" s="384">
        <f t="shared" si="26"/>
        <v>33.6</v>
      </c>
      <c r="Z193" s="36">
        <f>IFERROR(IF(Y193=0,"",ROUNDUP(Y193/H193,0)*0.00753),"")</f>
        <v>6.0240000000000002E-2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31.428571428571427</v>
      </c>
      <c r="BN193" s="64">
        <f t="shared" si="28"/>
        <v>35.200000000000003</v>
      </c>
      <c r="BO193" s="64">
        <f t="shared" si="29"/>
        <v>4.5787545787545784E-2</v>
      </c>
      <c r="BP193" s="64">
        <f t="shared" si="30"/>
        <v>5.128205128205128E-2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12.6</v>
      </c>
      <c r="Y196" s="384">
        <f t="shared" si="26"/>
        <v>12.600000000000001</v>
      </c>
      <c r="Z196" s="36">
        <f>IFERROR(IF(Y196=0,"",ROUNDUP(Y196/H196,0)*0.00502),"")</f>
        <v>3.0120000000000001E-2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13.200000000000001</v>
      </c>
      <c r="BN196" s="64">
        <f t="shared" si="28"/>
        <v>13.200000000000003</v>
      </c>
      <c r="BO196" s="64">
        <f t="shared" si="29"/>
        <v>2.5641025641025644E-2</v>
      </c>
      <c r="BP196" s="64">
        <f t="shared" si="30"/>
        <v>2.5641025641025644E-2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20.285714285714285</v>
      </c>
      <c r="Y199" s="385">
        <f>IFERROR(Y191/H191,"0")+IFERROR(Y192/H192,"0")+IFERROR(Y193/H193,"0")+IFERROR(Y194/H194,"0")+IFERROR(Y195/H195,"0")+IFERROR(Y196/H196,"0")+IFERROR(Y197/H197,"0")+IFERROR(Y198/H198,"0")</f>
        <v>22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0.15060000000000001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72.599999999999994</v>
      </c>
      <c r="Y200" s="385">
        <f>IFERROR(SUM(Y191:Y198),"0")</f>
        <v>79.800000000000011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150</v>
      </c>
      <c r="Y224" s="384">
        <f t="shared" ref="Y224:Y234" si="36">IFERROR(IF(X224="",0,CEILING((X224/$H224),1)*$H224),"")</f>
        <v>153.9</v>
      </c>
      <c r="Z224" s="36">
        <f>IFERROR(IF(Y224=0,"",ROUNDUP(Y224/H224,0)*0.02175),"")</f>
        <v>0.41324999999999995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160.44444444444443</v>
      </c>
      <c r="BN224" s="64">
        <f t="shared" ref="BN224:BN234" si="38">IFERROR(Y224*I224/H224,"0")</f>
        <v>164.61600000000001</v>
      </c>
      <c r="BO224" s="64">
        <f t="shared" ref="BO224:BO234" si="39">IFERROR(1/J224*(X224/H224),"0")</f>
        <v>0.3306878306878307</v>
      </c>
      <c r="BP224" s="64">
        <f t="shared" ref="BP224:BP234" si="40">IFERROR(1/J224*(Y224/H224),"0")</f>
        <v>0.33928571428571425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100</v>
      </c>
      <c r="Y225" s="384">
        <f t="shared" si="36"/>
        <v>101.39999999999999</v>
      </c>
      <c r="Z225" s="36">
        <f>IFERROR(IF(Y225=0,"",ROUNDUP(Y225/H225,0)*0.02175),"")</f>
        <v>0.28275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107.23076923076924</v>
      </c>
      <c r="BN225" s="64">
        <f t="shared" si="38"/>
        <v>108.732</v>
      </c>
      <c r="BO225" s="64">
        <f t="shared" si="39"/>
        <v>0.22893772893772893</v>
      </c>
      <c r="BP225" s="64">
        <f t="shared" si="40"/>
        <v>0.23214285714285712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hidden="1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144</v>
      </c>
      <c r="Y228" s="384">
        <f t="shared" si="36"/>
        <v>144</v>
      </c>
      <c r="Z228" s="36">
        <f t="shared" ref="Z228:Z234" si="41">IFERROR(IF(Y228=0,"",ROUNDUP(Y228/H228,0)*0.00753),"")</f>
        <v>0.45180000000000003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161.4</v>
      </c>
      <c r="BN228" s="64">
        <f t="shared" si="38"/>
        <v>161.4</v>
      </c>
      <c r="BO228" s="64">
        <f t="shared" si="39"/>
        <v>0.38461538461538458</v>
      </c>
      <c r="BP228" s="64">
        <f t="shared" si="40"/>
        <v>0.38461538461538458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108</v>
      </c>
      <c r="Y230" s="384">
        <f t="shared" si="36"/>
        <v>108</v>
      </c>
      <c r="Z230" s="36">
        <f t="shared" si="41"/>
        <v>0.33884999999999998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120.24000000000001</v>
      </c>
      <c r="BN230" s="64">
        <f t="shared" si="38"/>
        <v>120.24000000000001</v>
      </c>
      <c r="BO230" s="64">
        <f t="shared" si="39"/>
        <v>0.28846153846153844</v>
      </c>
      <c r="BP230" s="64">
        <f t="shared" si="40"/>
        <v>0.28846153846153844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144</v>
      </c>
      <c r="Y231" s="384">
        <f t="shared" si="36"/>
        <v>144</v>
      </c>
      <c r="Z231" s="36">
        <f t="shared" si="41"/>
        <v>0.45180000000000003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160.32000000000002</v>
      </c>
      <c r="BN231" s="64">
        <f t="shared" si="38"/>
        <v>160.32000000000002</v>
      </c>
      <c r="BO231" s="64">
        <f t="shared" si="39"/>
        <v>0.38461538461538458</v>
      </c>
      <c r="BP231" s="64">
        <f t="shared" si="40"/>
        <v>0.38461538461538458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144</v>
      </c>
      <c r="Y233" s="384">
        <f t="shared" si="36"/>
        <v>144</v>
      </c>
      <c r="Z233" s="36">
        <f t="shared" si="41"/>
        <v>0.45180000000000003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160.32000000000002</v>
      </c>
      <c r="BN233" s="64">
        <f t="shared" si="38"/>
        <v>160.32000000000002</v>
      </c>
      <c r="BO233" s="64">
        <f t="shared" si="39"/>
        <v>0.38461538461538458</v>
      </c>
      <c r="BP233" s="64">
        <f t="shared" si="40"/>
        <v>0.38461538461538458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144</v>
      </c>
      <c r="Y234" s="384">
        <f t="shared" si="36"/>
        <v>144</v>
      </c>
      <c r="Z234" s="36">
        <f t="shared" si="41"/>
        <v>0.45180000000000003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160.68</v>
      </c>
      <c r="BN234" s="64">
        <f t="shared" si="38"/>
        <v>160.68</v>
      </c>
      <c r="BO234" s="64">
        <f t="shared" si="39"/>
        <v>0.38461538461538458</v>
      </c>
      <c r="BP234" s="64">
        <f t="shared" si="40"/>
        <v>0.38461538461538458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316.33903133903135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317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2.84205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934</v>
      </c>
      <c r="Y236" s="385">
        <f>IFERROR(SUM(Y224:Y234),"0")</f>
        <v>939.3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19.2</v>
      </c>
      <c r="Y241" s="384">
        <f>IFERROR(IF(X241="",0,CEILING((X241/$H241),1)*$H241),"")</f>
        <v>19.2</v>
      </c>
      <c r="Z241" s="36">
        <f>IFERROR(IF(Y241=0,"",ROUNDUP(Y241/H241,0)*0.00753),"")</f>
        <v>6.0240000000000002E-2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21.376000000000001</v>
      </c>
      <c r="BN241" s="64">
        <f>IFERROR(Y241*I241/H241,"0")</f>
        <v>21.376000000000001</v>
      </c>
      <c r="BO241" s="64">
        <f>IFERROR(1/J241*(X241/H241),"0")</f>
        <v>5.128205128205128E-2</v>
      </c>
      <c r="BP241" s="64">
        <f>IFERROR(1/J241*(Y241/H241),"0")</f>
        <v>5.128205128205128E-2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8</v>
      </c>
      <c r="Y243" s="385">
        <f>IFERROR(Y238/H238,"0")+IFERROR(Y239/H239,"0")+IFERROR(Y240/H240,"0")+IFERROR(Y241/H241,"0")+IFERROR(Y242/H242,"0")</f>
        <v>8</v>
      </c>
      <c r="Z243" s="385">
        <f>IFERROR(IF(Z238="",0,Z238),"0")+IFERROR(IF(Z239="",0,Z239),"0")+IFERROR(IF(Z240="",0,Z240),"0")+IFERROR(IF(Z241="",0,Z241),"0")+IFERROR(IF(Z242="",0,Z242),"0")</f>
        <v>6.0240000000000002E-2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19.2</v>
      </c>
      <c r="Y244" s="385">
        <f>IFERROR(SUM(Y238:Y242),"0")</f>
        <v>19.2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80</v>
      </c>
      <c r="Y344" s="384">
        <f>IFERROR(IF(X344="",0,CEILING((X344/$H344),1)*$H344),"")</f>
        <v>84</v>
      </c>
      <c r="Z344" s="36">
        <f>IFERROR(IF(Y344=0,"",ROUNDUP(Y344/H344,0)*0.02175),"")</f>
        <v>0.21749999999999997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85.371428571428567</v>
      </c>
      <c r="BN344" s="64">
        <f>IFERROR(Y344*I344/H344,"0")</f>
        <v>89.64</v>
      </c>
      <c r="BO344" s="64">
        <f>IFERROR(1/J344*(X344/H344),"0")</f>
        <v>0.17006802721088435</v>
      </c>
      <c r="BP344" s="64">
        <f>IFERROR(1/J344*(Y344/H344),"0")</f>
        <v>0.17857142857142855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9.5238095238095237</v>
      </c>
      <c r="Y347" s="385">
        <f>IFERROR(Y344/H344,"0")+IFERROR(Y345/H345,"0")+IFERROR(Y346/H346,"0")</f>
        <v>10</v>
      </c>
      <c r="Z347" s="385">
        <f>IFERROR(IF(Z344="",0,Z344),"0")+IFERROR(IF(Z345="",0,Z345),"0")+IFERROR(IF(Z346="",0,Z346),"0")</f>
        <v>0.21749999999999997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80</v>
      </c>
      <c r="Y348" s="385">
        <f>IFERROR(SUM(Y344:Y346),"0")</f>
        <v>84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2000</v>
      </c>
      <c r="Y377" s="384">
        <f t="shared" si="67"/>
        <v>2010</v>
      </c>
      <c r="Z377" s="36">
        <f>IFERROR(IF(Y377=0,"",ROUNDUP(Y377/H377,0)*0.02175),"")</f>
        <v>2.9144999999999999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2064</v>
      </c>
      <c r="BN377" s="64">
        <f t="shared" si="69"/>
        <v>2074.3200000000002</v>
      </c>
      <c r="BO377" s="64">
        <f t="shared" si="70"/>
        <v>2.7777777777777777</v>
      </c>
      <c r="BP377" s="64">
        <f t="shared" si="71"/>
        <v>2.7916666666666665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1000</v>
      </c>
      <c r="Y381" s="384">
        <f t="shared" si="67"/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1032</v>
      </c>
      <c r="BN381" s="64">
        <f t="shared" si="69"/>
        <v>1037.1600000000001</v>
      </c>
      <c r="BO381" s="64">
        <f t="shared" si="70"/>
        <v>1.3888888888888888</v>
      </c>
      <c r="BP381" s="64">
        <f t="shared" si="71"/>
        <v>1.3958333333333333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200</v>
      </c>
      <c r="Y385" s="385">
        <f>IFERROR(Y376/H376,"0")+IFERROR(Y377/H377,"0")+IFERROR(Y378/H378,"0")+IFERROR(Y379/H379,"0")+IFERROR(Y380/H380,"0")+IFERROR(Y381/H381,"0")+IFERROR(Y382/H382,"0")+IFERROR(Y383/H383,"0")+IFERROR(Y384/H384,"0")</f>
        <v>201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4.3717499999999996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3000</v>
      </c>
      <c r="Y386" s="385">
        <f>IFERROR(SUM(Y376:Y384),"0")</f>
        <v>3015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1000</v>
      </c>
      <c r="Y388" s="384">
        <f>IFERROR(IF(X388="",0,CEILING((X388/$H388),1)*$H388),"")</f>
        <v>1005</v>
      </c>
      <c r="Z388" s="36">
        <f>IFERROR(IF(Y388=0,"",ROUNDUP(Y388/H388,0)*0.02175),"")</f>
        <v>1.4572499999999999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1032</v>
      </c>
      <c r="BN388" s="64">
        <f>IFERROR(Y388*I388/H388,"0")</f>
        <v>1037.1600000000001</v>
      </c>
      <c r="BO388" s="64">
        <f>IFERROR(1/J388*(X388/H388),"0")</f>
        <v>1.3888888888888888</v>
      </c>
      <c r="BP388" s="64">
        <f>IFERROR(1/J388*(Y388/H388),"0")</f>
        <v>1.3958333333333333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66.666666666666671</v>
      </c>
      <c r="Y390" s="385">
        <f>IFERROR(Y388/H388,"0")+IFERROR(Y389/H389,"0")</f>
        <v>67</v>
      </c>
      <c r="Z390" s="385">
        <f>IFERROR(IF(Z388="",0,Z388),"0")+IFERROR(IF(Z389="",0,Z389),"0")</f>
        <v>1.4572499999999999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1000</v>
      </c>
      <c r="Y391" s="385">
        <f>IFERROR(SUM(Y388:Y389),"0")</f>
        <v>1005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300</v>
      </c>
      <c r="Y399" s="384">
        <f>IFERROR(IF(X399="",0,CEILING((X399/$H399),1)*$H399),"")</f>
        <v>304.2</v>
      </c>
      <c r="Z399" s="36">
        <f>IFERROR(IF(Y399=0,"",ROUNDUP(Y399/H399,0)*0.02175),"")</f>
        <v>0.84824999999999995</v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321.69230769230774</v>
      </c>
      <c r="BN399" s="64">
        <f>IFERROR(Y399*I399/H399,"0")</f>
        <v>326.19600000000003</v>
      </c>
      <c r="BO399" s="64">
        <f>IFERROR(1/J399*(X399/H399),"0")</f>
        <v>0.6868131868131867</v>
      </c>
      <c r="BP399" s="64">
        <f>IFERROR(1/J399*(Y399/H399),"0")</f>
        <v>0.6964285714285714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38.46153846153846</v>
      </c>
      <c r="Y401" s="385">
        <f>IFERROR(Y399/H399,"0")+IFERROR(Y400/H400,"0")</f>
        <v>39</v>
      </c>
      <c r="Z401" s="385">
        <f>IFERROR(IF(Z399="",0,Z399),"0")+IFERROR(IF(Z400="",0,Z400),"0")</f>
        <v>0.84824999999999995</v>
      </c>
      <c r="AA401" s="386"/>
      <c r="AB401" s="386"/>
      <c r="AC401" s="386"/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300</v>
      </c>
      <c r="Y402" s="385">
        <f>IFERROR(SUM(Y399:Y400),"0")</f>
        <v>304.2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30</v>
      </c>
      <c r="Y417" s="384">
        <f>IFERROR(IF(X417="",0,CEILING((X417/$H417),1)*$H417),"")</f>
        <v>31.2</v>
      </c>
      <c r="Z417" s="36">
        <f>IFERROR(IF(Y417=0,"",ROUNDUP(Y417/H417,0)*0.02175),"")</f>
        <v>8.6999999999999994E-2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32.169230769230772</v>
      </c>
      <c r="BN417" s="64">
        <f>IFERROR(Y417*I417/H417,"0")</f>
        <v>33.456000000000003</v>
      </c>
      <c r="BO417" s="64">
        <f>IFERROR(1/J417*(X417/H417),"0")</f>
        <v>6.8681318681318673E-2</v>
      </c>
      <c r="BP417" s="64">
        <f>IFERROR(1/J417*(Y417/H417),"0")</f>
        <v>7.1428571428571425E-2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3.8461538461538463</v>
      </c>
      <c r="Y422" s="385">
        <f>IFERROR(Y417/H417,"0")+IFERROR(Y418/H418,"0")+IFERROR(Y419/H419,"0")+IFERROR(Y420/H420,"0")+IFERROR(Y421/H421,"0")</f>
        <v>4</v>
      </c>
      <c r="Z422" s="385">
        <f>IFERROR(IF(Z417="",0,Z417),"0")+IFERROR(IF(Z418="",0,Z418),"0")+IFERROR(IF(Z419="",0,Z419),"0")+IFERROR(IF(Z420="",0,Z420),"0")+IFERROR(IF(Z421="",0,Z421),"0")</f>
        <v>8.6999999999999994E-2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30</v>
      </c>
      <c r="Y423" s="385">
        <f>IFERROR(SUM(Y417:Y421),"0")</f>
        <v>31.2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30</v>
      </c>
      <c r="Y436" s="384">
        <f t="shared" si="72"/>
        <v>33.6</v>
      </c>
      <c r="Z436" s="36">
        <f>IFERROR(IF(Y436=0,"",ROUNDUP(Y436/H436,0)*0.00753),"")</f>
        <v>6.0240000000000002E-2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31.642857142857135</v>
      </c>
      <c r="BN436" s="64">
        <f t="shared" si="74"/>
        <v>35.44</v>
      </c>
      <c r="BO436" s="64">
        <f t="shared" si="75"/>
        <v>4.5787545787545784E-2</v>
      </c>
      <c r="BP436" s="64">
        <f t="shared" si="76"/>
        <v>5.128205128205128E-2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50</v>
      </c>
      <c r="Y438" s="384">
        <f t="shared" si="72"/>
        <v>50.400000000000006</v>
      </c>
      <c r="Z438" s="36">
        <f>IFERROR(IF(Y438=0,"",ROUNDUP(Y438/H438,0)*0.00753),"")</f>
        <v>9.0359999999999996E-2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52.738095238095234</v>
      </c>
      <c r="BN438" s="64">
        <f t="shared" si="74"/>
        <v>53.160000000000004</v>
      </c>
      <c r="BO438" s="64">
        <f t="shared" si="75"/>
        <v>7.6312576312576319E-2</v>
      </c>
      <c r="BP438" s="64">
        <f t="shared" si="76"/>
        <v>7.6923076923076927E-2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4.1999999999999993</v>
      </c>
      <c r="Y446" s="384">
        <f t="shared" si="72"/>
        <v>4.2</v>
      </c>
      <c r="Z446" s="36">
        <f t="shared" si="77"/>
        <v>1.004E-2</v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4.4599999999999991</v>
      </c>
      <c r="BN446" s="64">
        <f t="shared" si="74"/>
        <v>4.46</v>
      </c>
      <c r="BO446" s="64">
        <f t="shared" si="75"/>
        <v>8.5470085470085461E-3</v>
      </c>
      <c r="BP446" s="64">
        <f t="shared" si="76"/>
        <v>8.5470085470085479E-3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12.6</v>
      </c>
      <c r="Y451" s="384">
        <f t="shared" si="72"/>
        <v>12.600000000000001</v>
      </c>
      <c r="Z451" s="36">
        <f t="shared" si="77"/>
        <v>3.0120000000000001E-2</v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13.379999999999999</v>
      </c>
      <c r="BN451" s="64">
        <f t="shared" si="74"/>
        <v>13.38</v>
      </c>
      <c r="BO451" s="64">
        <f t="shared" si="75"/>
        <v>2.5641025641025644E-2</v>
      </c>
      <c r="BP451" s="64">
        <f t="shared" si="76"/>
        <v>2.5641025641025644E-2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27.047619047619047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28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0.19076000000000001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96.8</v>
      </c>
      <c r="Y457" s="385">
        <f>IFERROR(SUM(Y435:Y455),"0")</f>
        <v>100.80000000000001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0</v>
      </c>
      <c r="Y505" s="384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idden="1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0</v>
      </c>
      <c r="Y508" s="385">
        <f>IFERROR(Y500/H500,"0")+IFERROR(Y501/H501,"0")+IFERROR(Y502/H502,"0")+IFERROR(Y503/H503,"0")+IFERROR(Y504/H504,"0")+IFERROR(Y505/H505,"0")+IFERROR(Y506/H506,"0")+IFERROR(Y507/H507,"0")</f>
        <v>0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0</v>
      </c>
      <c r="AA508" s="386"/>
      <c r="AB508" s="386"/>
      <c r="AC508" s="386"/>
    </row>
    <row r="509" spans="1:68" hidden="1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0</v>
      </c>
      <c r="Y509" s="385">
        <f>IFERROR(SUM(Y500:Y507),"0")</f>
        <v>0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hidden="1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0</v>
      </c>
      <c r="Y516" s="384">
        <f t="shared" ref="Y516:Y521" si="89">IFERROR(IF(X516="",0,CEILING((X516/$H516),1)*$H516),"")</f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0</v>
      </c>
      <c r="BN516" s="64">
        <f t="shared" ref="BN516:BN521" si="91">IFERROR(Y516*I516/H516,"0")</f>
        <v>0</v>
      </c>
      <c r="BO516" s="64">
        <f t="shared" ref="BO516:BO521" si="92">IFERROR(1/J516*(X516/H516),"0")</f>
        <v>0</v>
      </c>
      <c r="BP516" s="64">
        <f t="shared" ref="BP516:BP521" si="93">IFERROR(1/J516*(Y516/H516),"0")</f>
        <v>0</v>
      </c>
    </row>
    <row r="517" spans="1:68" ht="27" hidden="1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0</v>
      </c>
      <c r="Y517" s="384">
        <f t="shared" si="89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idden="1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0</v>
      </c>
      <c r="Y522" s="385">
        <f>IFERROR(Y516/H516,"0")+IFERROR(Y517/H517,"0")+IFERROR(Y518/H518,"0")+IFERROR(Y519/H519,"0")+IFERROR(Y520/H520,"0")+IFERROR(Y521/H521,"0")</f>
        <v>0</v>
      </c>
      <c r="Z522" s="385">
        <f>IFERROR(IF(Z516="",0,Z516),"0")+IFERROR(IF(Z517="",0,Z517),"0")+IFERROR(IF(Z518="",0,Z518),"0")+IFERROR(IF(Z519="",0,Z519),"0")+IFERROR(IF(Z520="",0,Z520),"0")+IFERROR(IF(Z521="",0,Z521),"0")</f>
        <v>0</v>
      </c>
      <c r="AA522" s="386"/>
      <c r="AB522" s="386"/>
      <c r="AC522" s="386"/>
    </row>
    <row r="523" spans="1:68" hidden="1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0</v>
      </c>
      <c r="Y523" s="385">
        <f>IFERROR(SUM(Y516:Y521),"0")</f>
        <v>0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40</v>
      </c>
      <c r="Y554" s="384">
        <f t="shared" ref="Y554:Y560" si="99">IFERROR(IF(X554="",0,CEILING((X554/$H554),1)*$H554),"")</f>
        <v>42</v>
      </c>
      <c r="Z554" s="36">
        <f>IFERROR(IF(Y554=0,"",ROUNDUP(Y554/H554,0)*0.00753),"")</f>
        <v>7.5300000000000006E-2</v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42.476190476190474</v>
      </c>
      <c r="BN554" s="64">
        <f t="shared" ref="BN554:BN560" si="101">IFERROR(Y554*I554/H554,"0")</f>
        <v>44.599999999999994</v>
      </c>
      <c r="BO554" s="64">
        <f t="shared" ref="BO554:BO560" si="102">IFERROR(1/J554*(X554/H554),"0")</f>
        <v>6.1050061050061048E-2</v>
      </c>
      <c r="BP554" s="64">
        <f t="shared" ref="BP554:BP560" si="103">IFERROR(1/J554*(Y554/H554),"0")</f>
        <v>6.4102564102564097E-2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9.5238095238095237</v>
      </c>
      <c r="Y561" s="385">
        <f>IFERROR(Y554/H554,"0")+IFERROR(Y555/H555,"0")+IFERROR(Y556/H556,"0")+IFERROR(Y557/H557,"0")+IFERROR(Y558/H558,"0")+IFERROR(Y559/H559,"0")+IFERROR(Y560/H560,"0")</f>
        <v>10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7.5300000000000006E-2</v>
      </c>
      <c r="AA561" s="386"/>
      <c r="AB561" s="386"/>
      <c r="AC561" s="386"/>
    </row>
    <row r="562" spans="1:68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40</v>
      </c>
      <c r="Y562" s="385">
        <f>IFERROR(SUM(Y554:Y560),"0")</f>
        <v>42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500</v>
      </c>
      <c r="Y564" s="384">
        <f>IFERROR(IF(X564="",0,CEILING((X564/$H564),1)*$H564),"")</f>
        <v>507</v>
      </c>
      <c r="Z564" s="36">
        <f>IFERROR(IF(Y564=0,"",ROUNDUP(Y564/H564,0)*0.02175),"")</f>
        <v>1.4137499999999998</v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536.15384615384619</v>
      </c>
      <c r="BN564" s="64">
        <f>IFERROR(Y564*I564/H564,"0")</f>
        <v>543.66000000000008</v>
      </c>
      <c r="BO564" s="64">
        <f>IFERROR(1/J564*(X564/H564),"0")</f>
        <v>1.1446886446886446</v>
      </c>
      <c r="BP564" s="64">
        <f>IFERROR(1/J564*(Y564/H564),"0")</f>
        <v>1.1607142857142856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64.102564102564102</v>
      </c>
      <c r="Y568" s="385">
        <f>IFERROR(Y564/H564,"0")+IFERROR(Y565/H565,"0")+IFERROR(Y566/H566,"0")+IFERROR(Y567/H567,"0")</f>
        <v>65</v>
      </c>
      <c r="Z568" s="385">
        <f>IFERROR(IF(Z564="",0,Z564),"0")+IFERROR(IF(Z565="",0,Z565),"0")+IFERROR(IF(Z566="",0,Z566),"0")+IFERROR(IF(Z567="",0,Z567),"0")</f>
        <v>1.4137499999999998</v>
      </c>
      <c r="AA568" s="386"/>
      <c r="AB568" s="386"/>
      <c r="AC568" s="386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500</v>
      </c>
      <c r="Y569" s="385">
        <f>IFERROR(SUM(Y564:Y567),"0")</f>
        <v>507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6072.6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6127.5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6376.5808840048849</v>
      </c>
      <c r="Y596" s="385">
        <f>IFERROR(SUM(BN22:BN592),"0")</f>
        <v>6434.3959999999997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11</v>
      </c>
      <c r="Y597" s="38">
        <f>ROUNDUP(SUM(BP22:BP592),0)</f>
        <v>11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6651.5808840048849</v>
      </c>
      <c r="Y598" s="385">
        <f>GrossWeightTotalR+PalletQtyTotalR*25</f>
        <v>6709.3959999999997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763.79690679690668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771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11.714449999999999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0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79.800000000000011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958.5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84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4324.2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31.2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100.80000000000001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0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549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00,00"/>
        <filter val="108,00"/>
        <filter val="11"/>
        <filter val="12,60"/>
        <filter val="144,00"/>
        <filter val="150,00"/>
        <filter val="19,20"/>
        <filter val="2 000,00"/>
        <filter val="20,29"/>
        <filter val="200,00"/>
        <filter val="27,05"/>
        <filter val="3 000,00"/>
        <filter val="3,85"/>
        <filter val="30,00"/>
        <filter val="300,00"/>
        <filter val="316,34"/>
        <filter val="38,46"/>
        <filter val="4,20"/>
        <filter val="40,00"/>
        <filter val="50,00"/>
        <filter val="500,00"/>
        <filter val="6 072,60"/>
        <filter val="6 376,58"/>
        <filter val="6 651,58"/>
        <filter val="64,10"/>
        <filter val="66,67"/>
        <filter val="72,60"/>
        <filter val="763,80"/>
        <filter val="8,00"/>
        <filter val="80,00"/>
        <filter val="9,52"/>
        <filter val="934,00"/>
        <filter val="96,8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2024-09-05T11:02:01Z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