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F4152D-8830-4E34-A24B-2055D296A5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N501" i="1"/>
  <c r="BM501" i="1"/>
  <c r="Z501" i="1"/>
  <c r="Y501" i="1"/>
  <c r="BP501" i="1" s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Y445" i="1" s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Z416" i="1" s="1"/>
  <c r="Y415" i="1"/>
  <c r="P415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Z391" i="1" s="1"/>
  <c r="P391" i="1"/>
  <c r="BO390" i="1"/>
  <c r="BM390" i="1"/>
  <c r="Y390" i="1"/>
  <c r="P390" i="1"/>
  <c r="BO389" i="1"/>
  <c r="BM389" i="1"/>
  <c r="Y389" i="1"/>
  <c r="Y393" i="1" s="1"/>
  <c r="X386" i="1"/>
  <c r="X385" i="1"/>
  <c r="BO384" i="1"/>
  <c r="BM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BP377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X356" i="1"/>
  <c r="X355" i="1"/>
  <c r="BO354" i="1"/>
  <c r="BM354" i="1"/>
  <c r="Y354" i="1"/>
  <c r="P354" i="1"/>
  <c r="BO353" i="1"/>
  <c r="BM353" i="1"/>
  <c r="Y353" i="1"/>
  <c r="BP353" i="1" s="1"/>
  <c r="P353" i="1"/>
  <c r="BO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P335" i="1" s="1"/>
  <c r="BO334" i="1"/>
  <c r="BM334" i="1"/>
  <c r="Y334" i="1"/>
  <c r="Y339" i="1" s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BP303" i="1" s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Y266" i="1" s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N212" i="1"/>
  <c r="BM212" i="1"/>
  <c r="Z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X171" i="1"/>
  <c r="X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Y165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22" i="1" l="1"/>
  <c r="BN222" i="1"/>
  <c r="Z222" i="1"/>
  <c r="BP248" i="1"/>
  <c r="BN248" i="1"/>
  <c r="Z248" i="1"/>
  <c r="BP279" i="1"/>
  <c r="BN279" i="1"/>
  <c r="Z279" i="1"/>
  <c r="BP323" i="1"/>
  <c r="BN323" i="1"/>
  <c r="Z323" i="1"/>
  <c r="BP363" i="1"/>
  <c r="BN363" i="1"/>
  <c r="Z363" i="1"/>
  <c r="BP423" i="1"/>
  <c r="BN423" i="1"/>
  <c r="Z423" i="1"/>
  <c r="BP472" i="1"/>
  <c r="BN472" i="1"/>
  <c r="Z472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X580" i="1"/>
  <c r="X583" i="1"/>
  <c r="Y36" i="1"/>
  <c r="Z34" i="1"/>
  <c r="BN34" i="1"/>
  <c r="Z62" i="1"/>
  <c r="BN62" i="1"/>
  <c r="Z68" i="1"/>
  <c r="BN68" i="1"/>
  <c r="Z85" i="1"/>
  <c r="BN85" i="1"/>
  <c r="Z108" i="1"/>
  <c r="BN108" i="1"/>
  <c r="Z125" i="1"/>
  <c r="BN125" i="1"/>
  <c r="Z132" i="1"/>
  <c r="BN132" i="1"/>
  <c r="Z142" i="1"/>
  <c r="BN142" i="1"/>
  <c r="Z161" i="1"/>
  <c r="BN161" i="1"/>
  <c r="Z177" i="1"/>
  <c r="BN177" i="1"/>
  <c r="Z198" i="1"/>
  <c r="BN198" i="1"/>
  <c r="Z208" i="1"/>
  <c r="BN208" i="1"/>
  <c r="BP235" i="1"/>
  <c r="BN235" i="1"/>
  <c r="Z235" i="1"/>
  <c r="BP260" i="1"/>
  <c r="BN260" i="1"/>
  <c r="Z260" i="1"/>
  <c r="BP313" i="1"/>
  <c r="BN313" i="1"/>
  <c r="Z313" i="1"/>
  <c r="BP341" i="1"/>
  <c r="BN341" i="1"/>
  <c r="Z341" i="1"/>
  <c r="Z344" i="1" s="1"/>
  <c r="BP379" i="1"/>
  <c r="BN379" i="1"/>
  <c r="Z379" i="1"/>
  <c r="BP403" i="1"/>
  <c r="BN403" i="1"/>
  <c r="Z403" i="1"/>
  <c r="BP438" i="1"/>
  <c r="BN438" i="1"/>
  <c r="Z438" i="1"/>
  <c r="BP491" i="1"/>
  <c r="BN491" i="1"/>
  <c r="Z491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Z226" i="1"/>
  <c r="BN226" i="1"/>
  <c r="Z233" i="1"/>
  <c r="BN233" i="1"/>
  <c r="Z237" i="1"/>
  <c r="BN237" i="1"/>
  <c r="Z246" i="1"/>
  <c r="BN246" i="1"/>
  <c r="Z250" i="1"/>
  <c r="BN250" i="1"/>
  <c r="Z258" i="1"/>
  <c r="BN258" i="1"/>
  <c r="Z265" i="1"/>
  <c r="Z266" i="1" s="1"/>
  <c r="BN265" i="1"/>
  <c r="BP265" i="1"/>
  <c r="Z270" i="1"/>
  <c r="Z273" i="1" s="1"/>
  <c r="BN270" i="1"/>
  <c r="Z277" i="1"/>
  <c r="BN277" i="1"/>
  <c r="Z281" i="1"/>
  <c r="BN281" i="1"/>
  <c r="S589" i="1"/>
  <c r="Y297" i="1"/>
  <c r="Z302" i="1"/>
  <c r="BN302" i="1"/>
  <c r="Z303" i="1"/>
  <c r="BN303" i="1"/>
  <c r="Z307" i="1"/>
  <c r="BN307" i="1"/>
  <c r="Z315" i="1"/>
  <c r="BN315" i="1"/>
  <c r="Z321" i="1"/>
  <c r="BN321" i="1"/>
  <c r="Z329" i="1"/>
  <c r="BN329" i="1"/>
  <c r="Z334" i="1"/>
  <c r="BN334" i="1"/>
  <c r="BP334" i="1"/>
  <c r="Z335" i="1"/>
  <c r="BN335" i="1"/>
  <c r="Z343" i="1"/>
  <c r="BN343" i="1"/>
  <c r="U589" i="1"/>
  <c r="Z353" i="1"/>
  <c r="BN353" i="1"/>
  <c r="Z367" i="1"/>
  <c r="BN367" i="1"/>
  <c r="Z377" i="1"/>
  <c r="BN377" i="1"/>
  <c r="Z383" i="1"/>
  <c r="BN383" i="1"/>
  <c r="BP383" i="1"/>
  <c r="Z389" i="1"/>
  <c r="BN389" i="1"/>
  <c r="BP389" i="1"/>
  <c r="BP391" i="1"/>
  <c r="BN391" i="1"/>
  <c r="Y407" i="1"/>
  <c r="BP401" i="1"/>
  <c r="BN401" i="1"/>
  <c r="Z401" i="1"/>
  <c r="BP421" i="1"/>
  <c r="BN421" i="1"/>
  <c r="Z421" i="1"/>
  <c r="BP429" i="1"/>
  <c r="BN429" i="1"/>
  <c r="Z429" i="1"/>
  <c r="BP436" i="1"/>
  <c r="BN436" i="1"/>
  <c r="Z436" i="1"/>
  <c r="BP461" i="1"/>
  <c r="BN461" i="1"/>
  <c r="Z461" i="1"/>
  <c r="BP489" i="1"/>
  <c r="BN489" i="1"/>
  <c r="Z489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B589" i="1"/>
  <c r="X581" i="1"/>
  <c r="X582" i="1" s="1"/>
  <c r="Z26" i="1"/>
  <c r="BN26" i="1"/>
  <c r="BP26" i="1"/>
  <c r="Z30" i="1"/>
  <c r="BN30" i="1"/>
  <c r="Z54" i="1"/>
  <c r="BN54" i="1"/>
  <c r="Z58" i="1"/>
  <c r="BN58" i="1"/>
  <c r="Z70" i="1"/>
  <c r="BN70" i="1"/>
  <c r="Z79" i="1"/>
  <c r="BN79" i="1"/>
  <c r="Z93" i="1"/>
  <c r="BN93" i="1"/>
  <c r="BP93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Z153" i="1"/>
  <c r="BN153" i="1"/>
  <c r="Z159" i="1"/>
  <c r="BN159" i="1"/>
  <c r="BP159" i="1"/>
  <c r="Z163" i="1"/>
  <c r="BN163" i="1"/>
  <c r="Y171" i="1"/>
  <c r="Z169" i="1"/>
  <c r="BN169" i="1"/>
  <c r="Y170" i="1"/>
  <c r="Z175" i="1"/>
  <c r="BN175" i="1"/>
  <c r="Z179" i="1"/>
  <c r="BN179" i="1"/>
  <c r="Z188" i="1"/>
  <c r="BN188" i="1"/>
  <c r="Z192" i="1"/>
  <c r="BN192" i="1"/>
  <c r="Z200" i="1"/>
  <c r="BN200" i="1"/>
  <c r="Z204" i="1"/>
  <c r="BN204" i="1"/>
  <c r="Z210" i="1"/>
  <c r="BN210" i="1"/>
  <c r="Z214" i="1"/>
  <c r="BN214" i="1"/>
  <c r="Z218" i="1"/>
  <c r="BN218" i="1"/>
  <c r="Y228" i="1"/>
  <c r="Z224" i="1"/>
  <c r="BN224" i="1"/>
  <c r="Y267" i="1"/>
  <c r="O589" i="1"/>
  <c r="Y338" i="1"/>
  <c r="BP405" i="1"/>
  <c r="BN405" i="1"/>
  <c r="Z405" i="1"/>
  <c r="BP425" i="1"/>
  <c r="BN425" i="1"/>
  <c r="Z425" i="1"/>
  <c r="BP432" i="1"/>
  <c r="BN432" i="1"/>
  <c r="Z432" i="1"/>
  <c r="BP444" i="1"/>
  <c r="BN444" i="1"/>
  <c r="Z444" i="1"/>
  <c r="Y450" i="1"/>
  <c r="Y449" i="1"/>
  <c r="BP448" i="1"/>
  <c r="BN448" i="1"/>
  <c r="Z448" i="1"/>
  <c r="Z449" i="1" s="1"/>
  <c r="Y454" i="1"/>
  <c r="BP453" i="1"/>
  <c r="BN453" i="1"/>
  <c r="Z453" i="1"/>
  <c r="Z454" i="1" s="1"/>
  <c r="BP457" i="1"/>
  <c r="BN457" i="1"/>
  <c r="Z457" i="1"/>
  <c r="BP485" i="1"/>
  <c r="BN485" i="1"/>
  <c r="Z485" i="1"/>
  <c r="Y497" i="1"/>
  <c r="BP495" i="1"/>
  <c r="BN495" i="1"/>
  <c r="Z495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Y440" i="1"/>
  <c r="Z365" i="1"/>
  <c r="BN365" i="1"/>
  <c r="Z361" i="1"/>
  <c r="BN361" i="1"/>
  <c r="Z89" i="1"/>
  <c r="BN89" i="1"/>
  <c r="Z87" i="1"/>
  <c r="BN87" i="1"/>
  <c r="H9" i="1"/>
  <c r="A10" i="1"/>
  <c r="Y24" i="1"/>
  <c r="Y37" i="1"/>
  <c r="Y41" i="1"/>
  <c r="Y45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BP73" i="1"/>
  <c r="BN73" i="1"/>
  <c r="Z73" i="1"/>
  <c r="Y76" i="1"/>
  <c r="BP80" i="1"/>
  <c r="BN80" i="1"/>
  <c r="Z80" i="1"/>
  <c r="Y82" i="1"/>
  <c r="Y91" i="1"/>
  <c r="BP84" i="1"/>
  <c r="BN84" i="1"/>
  <c r="Z84" i="1"/>
  <c r="BP88" i="1"/>
  <c r="BN88" i="1"/>
  <c r="Z88" i="1"/>
  <c r="BP100" i="1"/>
  <c r="BN100" i="1"/>
  <c r="Z100" i="1"/>
  <c r="Y102" i="1"/>
  <c r="Y110" i="1"/>
  <c r="BP105" i="1"/>
  <c r="BN105" i="1"/>
  <c r="Z105" i="1"/>
  <c r="BP109" i="1"/>
  <c r="BN109" i="1"/>
  <c r="Z109" i="1"/>
  <c r="Y111" i="1"/>
  <c r="Y118" i="1"/>
  <c r="BP113" i="1"/>
  <c r="BN113" i="1"/>
  <c r="Z113" i="1"/>
  <c r="BP117" i="1"/>
  <c r="BN117" i="1"/>
  <c r="Z117" i="1"/>
  <c r="Y119" i="1"/>
  <c r="F589" i="1"/>
  <c r="Y127" i="1"/>
  <c r="BP122" i="1"/>
  <c r="BN122" i="1"/>
  <c r="Z122" i="1"/>
  <c r="BP126" i="1"/>
  <c r="BN126" i="1"/>
  <c r="Z126" i="1"/>
  <c r="Y128" i="1"/>
  <c r="Y136" i="1"/>
  <c r="BP130" i="1"/>
  <c r="BN130" i="1"/>
  <c r="Z130" i="1"/>
  <c r="BP133" i="1"/>
  <c r="BN133" i="1"/>
  <c r="Z133" i="1"/>
  <c r="BP141" i="1"/>
  <c r="BN141" i="1"/>
  <c r="Z141" i="1"/>
  <c r="BP154" i="1"/>
  <c r="BN154" i="1"/>
  <c r="Z154" i="1"/>
  <c r="BP162" i="1"/>
  <c r="BN162" i="1"/>
  <c r="Z162" i="1"/>
  <c r="BP176" i="1"/>
  <c r="BN176" i="1"/>
  <c r="Z176" i="1"/>
  <c r="BP180" i="1"/>
  <c r="BN180" i="1"/>
  <c r="Z180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BP213" i="1"/>
  <c r="BN213" i="1"/>
  <c r="Z213" i="1"/>
  <c r="BP217" i="1"/>
  <c r="BN217" i="1"/>
  <c r="Z217" i="1"/>
  <c r="BP225" i="1"/>
  <c r="BN225" i="1"/>
  <c r="Z225" i="1"/>
  <c r="BP234" i="1"/>
  <c r="BN234" i="1"/>
  <c r="Z234" i="1"/>
  <c r="BP238" i="1"/>
  <c r="BN238" i="1"/>
  <c r="Z238" i="1"/>
  <c r="Y240" i="1"/>
  <c r="K589" i="1"/>
  <c r="Y252" i="1"/>
  <c r="BP243" i="1"/>
  <c r="BN243" i="1"/>
  <c r="Z243" i="1"/>
  <c r="BP247" i="1"/>
  <c r="BN247" i="1"/>
  <c r="Z247" i="1"/>
  <c r="Y251" i="1"/>
  <c r="BP257" i="1"/>
  <c r="BN257" i="1"/>
  <c r="Z257" i="1"/>
  <c r="Y261" i="1"/>
  <c r="BP271" i="1"/>
  <c r="BN271" i="1"/>
  <c r="Z271" i="1"/>
  <c r="BP280" i="1"/>
  <c r="BN280" i="1"/>
  <c r="Z280" i="1"/>
  <c r="BP304" i="1"/>
  <c r="BN304" i="1"/>
  <c r="Z304" i="1"/>
  <c r="BP308" i="1"/>
  <c r="BN308" i="1"/>
  <c r="Z308" i="1"/>
  <c r="Y310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BP342" i="1"/>
  <c r="BN342" i="1"/>
  <c r="Z342" i="1"/>
  <c r="BP392" i="1"/>
  <c r="BN392" i="1"/>
  <c r="Z392" i="1"/>
  <c r="Y394" i="1"/>
  <c r="Y399" i="1"/>
  <c r="BP396" i="1"/>
  <c r="BN396" i="1"/>
  <c r="Z396" i="1"/>
  <c r="Z398" i="1" s="1"/>
  <c r="Y398" i="1"/>
  <c r="BP422" i="1"/>
  <c r="BN422" i="1"/>
  <c r="Z422" i="1"/>
  <c r="BP426" i="1"/>
  <c r="BN426" i="1"/>
  <c r="Z426" i="1"/>
  <c r="BP430" i="1"/>
  <c r="BN430" i="1"/>
  <c r="Z430" i="1"/>
  <c r="BP433" i="1"/>
  <c r="BN433" i="1"/>
  <c r="Z433" i="1"/>
  <c r="BP437" i="1"/>
  <c r="BN437" i="1"/>
  <c r="Z437" i="1"/>
  <c r="BP458" i="1"/>
  <c r="BN458" i="1"/>
  <c r="Z458" i="1"/>
  <c r="BP462" i="1"/>
  <c r="BN462" i="1"/>
  <c r="Z462" i="1"/>
  <c r="Y464" i="1"/>
  <c r="Y467" i="1"/>
  <c r="BP466" i="1"/>
  <c r="BN466" i="1"/>
  <c r="Z466" i="1"/>
  <c r="Z467" i="1" s="1"/>
  <c r="Y468" i="1"/>
  <c r="Z589" i="1"/>
  <c r="Y474" i="1"/>
  <c r="BP471" i="1"/>
  <c r="BN471" i="1"/>
  <c r="Z471" i="1"/>
  <c r="Y475" i="1"/>
  <c r="BP486" i="1"/>
  <c r="BN486" i="1"/>
  <c r="Z486" i="1"/>
  <c r="BP490" i="1"/>
  <c r="BN490" i="1"/>
  <c r="Z490" i="1"/>
  <c r="F9" i="1"/>
  <c r="J9" i="1"/>
  <c r="Z22" i="1"/>
  <c r="Z23" i="1" s="1"/>
  <c r="BN22" i="1"/>
  <c r="BP22" i="1"/>
  <c r="Y23" i="1"/>
  <c r="X57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Y49" i="1"/>
  <c r="C589" i="1"/>
  <c r="Y60" i="1"/>
  <c r="BP53" i="1"/>
  <c r="BN53" i="1"/>
  <c r="Z53" i="1"/>
  <c r="BP57" i="1"/>
  <c r="BN57" i="1"/>
  <c r="Z57" i="1"/>
  <c r="Y64" i="1"/>
  <c r="BP71" i="1"/>
  <c r="BN71" i="1"/>
  <c r="Z71" i="1"/>
  <c r="BP74" i="1"/>
  <c r="BN74" i="1"/>
  <c r="Z74" i="1"/>
  <c r="Y81" i="1"/>
  <c r="BP86" i="1"/>
  <c r="BN86" i="1"/>
  <c r="Z86" i="1"/>
  <c r="Y90" i="1"/>
  <c r="BP94" i="1"/>
  <c r="BN94" i="1"/>
  <c r="Z94" i="1"/>
  <c r="Y96" i="1"/>
  <c r="Y101" i="1"/>
  <c r="BP98" i="1"/>
  <c r="BN98" i="1"/>
  <c r="Z98" i="1"/>
  <c r="BP107" i="1"/>
  <c r="BN107" i="1"/>
  <c r="Z107" i="1"/>
  <c r="BP115" i="1"/>
  <c r="BN115" i="1"/>
  <c r="Z115" i="1"/>
  <c r="BP124" i="1"/>
  <c r="BN124" i="1"/>
  <c r="Z124" i="1"/>
  <c r="BP131" i="1"/>
  <c r="BN131" i="1"/>
  <c r="Z131" i="1"/>
  <c r="Y135" i="1"/>
  <c r="BP139" i="1"/>
  <c r="BN139" i="1"/>
  <c r="Z139" i="1"/>
  <c r="BP143" i="1"/>
  <c r="BN143" i="1"/>
  <c r="Z143" i="1"/>
  <c r="Y145" i="1"/>
  <c r="Y150" i="1"/>
  <c r="BP147" i="1"/>
  <c r="BN147" i="1"/>
  <c r="Z147" i="1"/>
  <c r="Z149" i="1" s="1"/>
  <c r="Y156" i="1"/>
  <c r="BP160" i="1"/>
  <c r="BN160" i="1"/>
  <c r="Z160" i="1"/>
  <c r="Y164" i="1"/>
  <c r="BP168" i="1"/>
  <c r="BN168" i="1"/>
  <c r="Z168" i="1"/>
  <c r="Z170" i="1" s="1"/>
  <c r="BP178" i="1"/>
  <c r="BN178" i="1"/>
  <c r="Z178" i="1"/>
  <c r="BP182" i="1"/>
  <c r="BN182" i="1"/>
  <c r="Z182" i="1"/>
  <c r="Y184" i="1"/>
  <c r="I589" i="1"/>
  <c r="Y190" i="1"/>
  <c r="BP187" i="1"/>
  <c r="BN187" i="1"/>
  <c r="Z187" i="1"/>
  <c r="Z189" i="1" s="1"/>
  <c r="Y194" i="1"/>
  <c r="BP199" i="1"/>
  <c r="BN199" i="1"/>
  <c r="Z199" i="1"/>
  <c r="BP203" i="1"/>
  <c r="BN203" i="1"/>
  <c r="Z203" i="1"/>
  <c r="Y220" i="1"/>
  <c r="BP211" i="1"/>
  <c r="BN211" i="1"/>
  <c r="Z211" i="1"/>
  <c r="BP215" i="1"/>
  <c r="BN215" i="1"/>
  <c r="Z215" i="1"/>
  <c r="Y219" i="1"/>
  <c r="BP223" i="1"/>
  <c r="BN223" i="1"/>
  <c r="Z223" i="1"/>
  <c r="Z227" i="1" s="1"/>
  <c r="Y227" i="1"/>
  <c r="BP232" i="1"/>
  <c r="BN232" i="1"/>
  <c r="Z232" i="1"/>
  <c r="Z239" i="1" s="1"/>
  <c r="BP236" i="1"/>
  <c r="BN236" i="1"/>
  <c r="Z236" i="1"/>
  <c r="BP245" i="1"/>
  <c r="BN245" i="1"/>
  <c r="Z245" i="1"/>
  <c r="BP249" i="1"/>
  <c r="BN249" i="1"/>
  <c r="Z249" i="1"/>
  <c r="BP259" i="1"/>
  <c r="BN259" i="1"/>
  <c r="Z259" i="1"/>
  <c r="Y273" i="1"/>
  <c r="Z282" i="1"/>
  <c r="BP278" i="1"/>
  <c r="BN278" i="1"/>
  <c r="Z278" i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Y325" i="1"/>
  <c r="BP322" i="1"/>
  <c r="BN322" i="1"/>
  <c r="Z322" i="1"/>
  <c r="BP330" i="1"/>
  <c r="BN330" i="1"/>
  <c r="Z330" i="1"/>
  <c r="Y332" i="1"/>
  <c r="Z338" i="1"/>
  <c r="BP336" i="1"/>
  <c r="BN336" i="1"/>
  <c r="Z336" i="1"/>
  <c r="Y345" i="1"/>
  <c r="Y344" i="1"/>
  <c r="BP362" i="1"/>
  <c r="BN362" i="1"/>
  <c r="Z362" i="1"/>
  <c r="BP366" i="1"/>
  <c r="BN366" i="1"/>
  <c r="Z366" i="1"/>
  <c r="BP378" i="1"/>
  <c r="BN378" i="1"/>
  <c r="Z378" i="1"/>
  <c r="Z380" i="1" s="1"/>
  <c r="Y380" i="1"/>
  <c r="BP404" i="1"/>
  <c r="BN404" i="1"/>
  <c r="Z404" i="1"/>
  <c r="BP503" i="1"/>
  <c r="BN503" i="1"/>
  <c r="Z503" i="1"/>
  <c r="BP511" i="1"/>
  <c r="BN511" i="1"/>
  <c r="Z511" i="1"/>
  <c r="Y513" i="1"/>
  <c r="Y516" i="1"/>
  <c r="BP515" i="1"/>
  <c r="BN515" i="1"/>
  <c r="Z515" i="1"/>
  <c r="Z516" i="1" s="1"/>
  <c r="Y517" i="1"/>
  <c r="Y535" i="1"/>
  <c r="BP531" i="1"/>
  <c r="BN531" i="1"/>
  <c r="Z531" i="1"/>
  <c r="AC589" i="1"/>
  <c r="Y536" i="1"/>
  <c r="BP533" i="1"/>
  <c r="BN533" i="1"/>
  <c r="Z533" i="1"/>
  <c r="BP549" i="1"/>
  <c r="BN549" i="1"/>
  <c r="Z549" i="1"/>
  <c r="BP551" i="1"/>
  <c r="BN551" i="1"/>
  <c r="Z551" i="1"/>
  <c r="Y553" i="1"/>
  <c r="AD589" i="1"/>
  <c r="Y565" i="1"/>
  <c r="BP563" i="1"/>
  <c r="BN563" i="1"/>
  <c r="Z563" i="1"/>
  <c r="Y566" i="1"/>
  <c r="E589" i="1"/>
  <c r="W589" i="1"/>
  <c r="D589" i="1"/>
  <c r="Y77" i="1"/>
  <c r="G589" i="1"/>
  <c r="Y157" i="1"/>
  <c r="H589" i="1"/>
  <c r="Y183" i="1"/>
  <c r="J589" i="1"/>
  <c r="Y239" i="1"/>
  <c r="M589" i="1"/>
  <c r="Y262" i="1"/>
  <c r="P589" i="1"/>
  <c r="Y274" i="1"/>
  <c r="Q589" i="1"/>
  <c r="Y283" i="1"/>
  <c r="Y288" i="1"/>
  <c r="Y293" i="1"/>
  <c r="Y350" i="1"/>
  <c r="Y355" i="1"/>
  <c r="BP352" i="1"/>
  <c r="BN352" i="1"/>
  <c r="BP354" i="1"/>
  <c r="BN354" i="1"/>
  <c r="Z354" i="1"/>
  <c r="Y356" i="1"/>
  <c r="V589" i="1"/>
  <c r="Y369" i="1"/>
  <c r="BP360" i="1"/>
  <c r="BN360" i="1"/>
  <c r="Z360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81" i="1"/>
  <c r="BP384" i="1"/>
  <c r="BN384" i="1"/>
  <c r="Z384" i="1"/>
  <c r="Z385" i="1" s="1"/>
  <c r="Y386" i="1"/>
  <c r="BP390" i="1"/>
  <c r="BN390" i="1"/>
  <c r="Z390" i="1"/>
  <c r="BP402" i="1"/>
  <c r="BN402" i="1"/>
  <c r="Z402" i="1"/>
  <c r="Y406" i="1"/>
  <c r="BP420" i="1"/>
  <c r="BN420" i="1"/>
  <c r="Z420" i="1"/>
  <c r="BP424" i="1"/>
  <c r="BN424" i="1"/>
  <c r="Z424" i="1"/>
  <c r="BP428" i="1"/>
  <c r="BN428" i="1"/>
  <c r="Z428" i="1"/>
  <c r="BP431" i="1"/>
  <c r="BN431" i="1"/>
  <c r="Z431" i="1"/>
  <c r="BP435" i="1"/>
  <c r="BN435" i="1"/>
  <c r="Z435" i="1"/>
  <c r="BP439" i="1"/>
  <c r="BN439" i="1"/>
  <c r="Z439" i="1"/>
  <c r="Y441" i="1"/>
  <c r="Y446" i="1"/>
  <c r="BP443" i="1"/>
  <c r="BN443" i="1"/>
  <c r="Z443" i="1"/>
  <c r="Y589" i="1"/>
  <c r="Y463" i="1"/>
  <c r="BP460" i="1"/>
  <c r="BN460" i="1"/>
  <c r="Z460" i="1"/>
  <c r="BP473" i="1"/>
  <c r="BN473" i="1"/>
  <c r="Z473" i="1"/>
  <c r="Y479" i="1"/>
  <c r="BP478" i="1"/>
  <c r="BN478" i="1"/>
  <c r="Z478" i="1"/>
  <c r="Z479" i="1" s="1"/>
  <c r="Y480" i="1"/>
  <c r="AB589" i="1"/>
  <c r="Y493" i="1"/>
  <c r="BP484" i="1"/>
  <c r="BN484" i="1"/>
  <c r="Z484" i="1"/>
  <c r="BP488" i="1"/>
  <c r="BN488" i="1"/>
  <c r="Z488" i="1"/>
  <c r="Y492" i="1"/>
  <c r="BP496" i="1"/>
  <c r="BN496" i="1"/>
  <c r="Z496" i="1"/>
  <c r="Z497" i="1" s="1"/>
  <c r="Y498" i="1"/>
  <c r="Y506" i="1"/>
  <c r="Y507" i="1"/>
  <c r="BP500" i="1"/>
  <c r="BN500" i="1"/>
  <c r="Z500" i="1"/>
  <c r="AA589" i="1"/>
  <c r="X589" i="1"/>
  <c r="Y417" i="1"/>
  <c r="Y455" i="1"/>
  <c r="BP505" i="1"/>
  <c r="BN505" i="1"/>
  <c r="Z505" i="1"/>
  <c r="Y512" i="1"/>
  <c r="BP509" i="1"/>
  <c r="BN509" i="1"/>
  <c r="Z509" i="1"/>
  <c r="BP532" i="1"/>
  <c r="BN532" i="1"/>
  <c r="Z532" i="1"/>
  <c r="BP534" i="1"/>
  <c r="BN534" i="1"/>
  <c r="Z534" i="1"/>
  <c r="Y552" i="1"/>
  <c r="BP548" i="1"/>
  <c r="BN548" i="1"/>
  <c r="Z548" i="1"/>
  <c r="BP550" i="1"/>
  <c r="BN550" i="1"/>
  <c r="Z550" i="1"/>
  <c r="BP564" i="1"/>
  <c r="BN564" i="1"/>
  <c r="Z564" i="1"/>
  <c r="Y573" i="1"/>
  <c r="BP572" i="1"/>
  <c r="BN572" i="1"/>
  <c r="Z572" i="1"/>
  <c r="Z573" i="1" s="1"/>
  <c r="Y574" i="1"/>
  <c r="Z552" i="1" l="1"/>
  <c r="Z512" i="1"/>
  <c r="Z492" i="1"/>
  <c r="Z445" i="1"/>
  <c r="Z406" i="1"/>
  <c r="Z355" i="1"/>
  <c r="Z95" i="1"/>
  <c r="Z59" i="1"/>
  <c r="Z463" i="1"/>
  <c r="Z156" i="1"/>
  <c r="Z81" i="1"/>
  <c r="Z559" i="1"/>
  <c r="Z528" i="1"/>
  <c r="Z440" i="1"/>
  <c r="Z36" i="1"/>
  <c r="Z261" i="1"/>
  <c r="Z183" i="1"/>
  <c r="Z393" i="1"/>
  <c r="Z219" i="1"/>
  <c r="Z164" i="1"/>
  <c r="Z144" i="1"/>
  <c r="Z325" i="1"/>
  <c r="Z135" i="1"/>
  <c r="Z76" i="1"/>
  <c r="Z545" i="1"/>
  <c r="Z535" i="1"/>
  <c r="Y583" i="1"/>
  <c r="Y580" i="1"/>
  <c r="Z474" i="1"/>
  <c r="Z251" i="1"/>
  <c r="Z127" i="1"/>
  <c r="Z90" i="1"/>
  <c r="Z506" i="1"/>
  <c r="Z369" i="1"/>
  <c r="Z565" i="1"/>
  <c r="Z309" i="1"/>
  <c r="Z101" i="1"/>
  <c r="Y581" i="1"/>
  <c r="Z331" i="1"/>
  <c r="Z316" i="1"/>
  <c r="Z205" i="1"/>
  <c r="Z118" i="1"/>
  <c r="Z110" i="1"/>
  <c r="Y579" i="1"/>
  <c r="Z584" i="1" l="1"/>
  <c r="Y582" i="1"/>
</calcChain>
</file>

<file path=xl/sharedStrings.xml><?xml version="1.0" encoding="utf-8"?>
<sst xmlns="http://schemas.openxmlformats.org/spreadsheetml/2006/main" count="2397" uniqueCount="764">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</sst>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763</v>
      </c>
      <c r="I5" s="666"/>
      <c r="J5" s="666"/>
      <c r="K5" s="666"/>
      <c r="L5" s="666"/>
      <c r="M5" s="475"/>
      <c r="N5" s="58"/>
      <c r="P5" s="24" t="s">
        <v>10</v>
      </c>
      <c r="Q5" s="733">
        <v>45544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Понедельник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0.375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150</v>
      </c>
      <c r="Y53" s="378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200</v>
      </c>
      <c r="Y56" s="378">
        <f t="shared" si="6"/>
        <v>200</v>
      </c>
      <c r="Z56" s="36">
        <f>IFERROR(IF(Y56=0,"",ROUNDUP(Y56/H56,0)*0.00937),"")</f>
        <v>0.46849999999999997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212</v>
      </c>
      <c r="BN56" s="64">
        <f t="shared" si="8"/>
        <v>212</v>
      </c>
      <c r="BO56" s="64">
        <f t="shared" si="9"/>
        <v>0.41666666666666669</v>
      </c>
      <c r="BP56" s="64">
        <f t="shared" si="10"/>
        <v>0.41666666666666669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63.888888888888886</v>
      </c>
      <c r="Y59" s="379">
        <f>IFERROR(Y53/H53,"0")+IFERROR(Y54/H54,"0")+IFERROR(Y55/H55,"0")+IFERROR(Y56/H56,"0")+IFERROR(Y57/H57,"0")+IFERROR(Y58/H58,"0")</f>
        <v>64</v>
      </c>
      <c r="Z59" s="379">
        <f>IFERROR(IF(Z53="",0,Z53),"0")+IFERROR(IF(Z54="",0,Z54),"0")+IFERROR(IF(Z55="",0,Z55),"0")+IFERROR(IF(Z56="",0,Z56),"0")+IFERROR(IF(Z57="",0,Z57),"0")+IFERROR(IF(Z58="",0,Z58),"0")</f>
        <v>0.77299999999999991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350</v>
      </c>
      <c r="Y60" s="379">
        <f>IFERROR(SUM(Y53:Y58),"0")</f>
        <v>351.20000000000005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450</v>
      </c>
      <c r="Y75" s="378">
        <f t="shared" si="11"/>
        <v>450</v>
      </c>
      <c r="Z75" s="36">
        <f>IFERROR(IF(Y75=0,"",ROUNDUP(Y75/H75,0)*0.00937),"")</f>
        <v>0.93699999999999994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474</v>
      </c>
      <c r="BN75" s="64">
        <f t="shared" si="13"/>
        <v>474</v>
      </c>
      <c r="BO75" s="64">
        <f t="shared" si="14"/>
        <v>0.83333333333333337</v>
      </c>
      <c r="BP75" s="64">
        <f t="shared" si="15"/>
        <v>0.83333333333333337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127.77777777777777</v>
      </c>
      <c r="Y76" s="379">
        <f>IFERROR(Y68/H68,"0")+IFERROR(Y69/H69,"0")+IFERROR(Y70/H70,"0")+IFERROR(Y71/H71,"0")+IFERROR(Y72/H72,"0")+IFERROR(Y73/H73,"0")+IFERROR(Y74/H74,"0")+IFERROR(Y75/H75,"0")</f>
        <v>128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1.5459999999999998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750</v>
      </c>
      <c r="Y77" s="379">
        <f>IFERROR(SUM(Y68:Y75),"0")</f>
        <v>752.40000000000009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100</v>
      </c>
      <c r="Y79" s="378">
        <f>IFERROR(IF(X79="",0,CEILING((X79/$H79),1)*$H79),"")</f>
        <v>108</v>
      </c>
      <c r="Z79" s="36">
        <f>IFERROR(IF(Y79=0,"",ROUNDUP(Y79/H79,0)*0.02175),"")</f>
        <v>0.21749999999999997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104.44444444444444</v>
      </c>
      <c r="BN79" s="64">
        <f>IFERROR(Y79*I79/H79,"0")</f>
        <v>112.8</v>
      </c>
      <c r="BO79" s="64">
        <f>IFERROR(1/J79*(X79/H79),"0")</f>
        <v>0.16534391534391535</v>
      </c>
      <c r="BP79" s="64">
        <f>IFERROR(1/J79*(Y79/H79),"0")</f>
        <v>0.17857142857142855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180</v>
      </c>
      <c r="Y80" s="378">
        <f>IFERROR(IF(X80="",0,CEILING((X80/$H80),1)*$H80),"")</f>
        <v>180.9</v>
      </c>
      <c r="Z80" s="36">
        <f>IFERROR(IF(Y80=0,"",ROUNDUP(Y80/H80,0)*0.00753),"")</f>
        <v>0.50451000000000001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193.33333333333331</v>
      </c>
      <c r="BN80" s="64">
        <f>IFERROR(Y80*I80/H80,"0")</f>
        <v>194.29999999999998</v>
      </c>
      <c r="BO80" s="64">
        <f>IFERROR(1/J80*(X80/H80),"0")</f>
        <v>0.42735042735042728</v>
      </c>
      <c r="BP80" s="64">
        <f>IFERROR(1/J80*(Y80/H80),"0")</f>
        <v>0.42948717948717946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75.925925925925924</v>
      </c>
      <c r="Y81" s="379">
        <f>IFERROR(Y79/H79,"0")+IFERROR(Y80/H80,"0")</f>
        <v>77</v>
      </c>
      <c r="Z81" s="379">
        <f>IFERROR(IF(Z79="",0,Z79),"0")+IFERROR(IF(Z80="",0,Z80),"0")</f>
        <v>0.72201000000000004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280</v>
      </c>
      <c r="Y82" s="379">
        <f>IFERROR(SUM(Y79:Y80),"0")</f>
        <v>288.89999999999998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80</v>
      </c>
      <c r="Y87" s="378">
        <f t="shared" si="16"/>
        <v>81</v>
      </c>
      <c r="Z87" s="36">
        <f>IFERROR(IF(Y87=0,"",ROUNDUP(Y87/H87,0)*0.00502),"")</f>
        <v>0.22590000000000002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84.444444444444443</v>
      </c>
      <c r="BN87" s="64">
        <f t="shared" si="18"/>
        <v>85.5</v>
      </c>
      <c r="BO87" s="64">
        <f t="shared" si="19"/>
        <v>0.18993352326685661</v>
      </c>
      <c r="BP87" s="64">
        <f t="shared" si="20"/>
        <v>0.19230769230769232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80</v>
      </c>
      <c r="Y88" s="378">
        <f t="shared" si="16"/>
        <v>81</v>
      </c>
      <c r="Z88" s="36">
        <f>IFERROR(IF(Y88=0,"",ROUNDUP(Y88/H88,0)*0.00502),"")</f>
        <v>0.22590000000000002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84.444444444444443</v>
      </c>
      <c r="BN88" s="64">
        <f t="shared" si="18"/>
        <v>85.5</v>
      </c>
      <c r="BO88" s="64">
        <f t="shared" si="19"/>
        <v>0.18993352326685661</v>
      </c>
      <c r="BP88" s="64">
        <f t="shared" si="20"/>
        <v>0.19230769230769232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80</v>
      </c>
      <c r="Y89" s="378">
        <f t="shared" si="16"/>
        <v>81</v>
      </c>
      <c r="Z89" s="36">
        <f>IFERROR(IF(Y89=0,"",ROUNDUP(Y89/H89,0)*0.00502),"")</f>
        <v>0.22590000000000002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84.444444444444443</v>
      </c>
      <c r="BN89" s="64">
        <f t="shared" si="18"/>
        <v>85.5</v>
      </c>
      <c r="BO89" s="64">
        <f t="shared" si="19"/>
        <v>0.18993352326685661</v>
      </c>
      <c r="BP89" s="64">
        <f t="shared" si="20"/>
        <v>0.19230769230769232</v>
      </c>
    </row>
    <row r="90" spans="1:68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133.33333333333331</v>
      </c>
      <c r="Y90" s="379">
        <f>IFERROR(Y84/H84,"0")+IFERROR(Y85/H85,"0")+IFERROR(Y86/H86,"0")+IFERROR(Y87/H87,"0")+IFERROR(Y88/H88,"0")+IFERROR(Y89/H89,"0")</f>
        <v>135</v>
      </c>
      <c r="Z90" s="379">
        <f>IFERROR(IF(Z84="",0,Z84),"0")+IFERROR(IF(Z85="",0,Z85),"0")+IFERROR(IF(Z86="",0,Z86),"0")+IFERROR(IF(Z87="",0,Z87),"0")+IFERROR(IF(Z88="",0,Z88),"0")+IFERROR(IF(Z89="",0,Z89),"0")</f>
        <v>0.67770000000000008</v>
      </c>
      <c r="AA90" s="380"/>
      <c r="AB90" s="380"/>
      <c r="AC90" s="380"/>
    </row>
    <row r="91" spans="1:68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240</v>
      </c>
      <c r="Y91" s="379">
        <f>IFERROR(SUM(Y84:Y89),"0")</f>
        <v>243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90</v>
      </c>
      <c r="Y99" s="378">
        <f>IFERROR(IF(X99="",0,CEILING((X99/$H99),1)*$H99),"")</f>
        <v>92.4</v>
      </c>
      <c r="Z99" s="36">
        <f>IFERROR(IF(Y99=0,"",ROUNDUP(Y99/H99,0)*0.02175),"")</f>
        <v>0.23924999999999999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96.042857142857144</v>
      </c>
      <c r="BN99" s="64">
        <f>IFERROR(Y99*I99/H99,"0")</f>
        <v>98.604000000000013</v>
      </c>
      <c r="BO99" s="64">
        <f>IFERROR(1/J99*(X99/H99),"0")</f>
        <v>0.19132653061224486</v>
      </c>
      <c r="BP99" s="64">
        <f>IFERROR(1/J99*(Y99/H99),"0")</f>
        <v>0.19642857142857142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10.714285714285714</v>
      </c>
      <c r="Y101" s="379">
        <f>IFERROR(Y98/H98,"0")+IFERROR(Y99/H99,"0")+IFERROR(Y100/H100,"0")</f>
        <v>11</v>
      </c>
      <c r="Z101" s="379">
        <f>IFERROR(IF(Z98="",0,Z98),"0")+IFERROR(IF(Z99="",0,Z99),"0")+IFERROR(IF(Z100="",0,Z100),"0")</f>
        <v>0.23924999999999999</v>
      </c>
      <c r="AA101" s="380"/>
      <c r="AB101" s="380"/>
      <c r="AC101" s="380"/>
    </row>
    <row r="102" spans="1:68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90</v>
      </c>
      <c r="Y102" s="379">
        <f>IFERROR(SUM(Y98:Y100),"0")</f>
        <v>92.4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170</v>
      </c>
      <c r="Y105" s="378">
        <f>IFERROR(IF(X105="",0,CEILING((X105/$H105),1)*$H105),"")</f>
        <v>172.8</v>
      </c>
      <c r="Z105" s="36">
        <f>IFERROR(IF(Y105=0,"",ROUNDUP(Y105/H105,0)*0.02175),"")</f>
        <v>0.34799999999999998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177.55555555555554</v>
      </c>
      <c r="BN105" s="64">
        <f>IFERROR(Y105*I105/H105,"0")</f>
        <v>180.48</v>
      </c>
      <c r="BO105" s="64">
        <f>IFERROR(1/J105*(X105/H105),"0")</f>
        <v>0.28108465608465605</v>
      </c>
      <c r="BP105" s="64">
        <f>IFERROR(1/J105*(Y105/H105),"0")</f>
        <v>0.2857142857142857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315</v>
      </c>
      <c r="Y109" s="378">
        <f>IFERROR(IF(X109="",0,CEILING((X109/$H109),1)*$H109),"")</f>
        <v>315</v>
      </c>
      <c r="Z109" s="36">
        <f>IFERROR(IF(Y109=0,"",ROUNDUP(Y109/H109,0)*0.00937),"")</f>
        <v>0.65590000000000004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329.70000000000005</v>
      </c>
      <c r="BN109" s="64">
        <f>IFERROR(Y109*I109/H109,"0")</f>
        <v>329.70000000000005</v>
      </c>
      <c r="BO109" s="64">
        <f>IFERROR(1/J109*(X109/H109),"0")</f>
        <v>0.58333333333333337</v>
      </c>
      <c r="BP109" s="64">
        <f>IFERROR(1/J109*(Y109/H109),"0")</f>
        <v>0.58333333333333337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85.740740740740733</v>
      </c>
      <c r="Y110" s="379">
        <f>IFERROR(Y105/H105,"0")+IFERROR(Y106/H106,"0")+IFERROR(Y107/H107,"0")+IFERROR(Y108/H108,"0")+IFERROR(Y109/H109,"0")</f>
        <v>86</v>
      </c>
      <c r="Z110" s="379">
        <f>IFERROR(IF(Z105="",0,Z105),"0")+IFERROR(IF(Z106="",0,Z106),"0")+IFERROR(IF(Z107="",0,Z107),"0")+IFERROR(IF(Z108="",0,Z108),"0")+IFERROR(IF(Z109="",0,Z109),"0")</f>
        <v>1.0039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485</v>
      </c>
      <c r="Y111" s="379">
        <f>IFERROR(SUM(Y105:Y109),"0")</f>
        <v>487.8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150</v>
      </c>
      <c r="Y114" s="378">
        <f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160.07142857142858</v>
      </c>
      <c r="BN114" s="64">
        <f>IFERROR(Y114*I114/H114,"0")</f>
        <v>161.35200000000003</v>
      </c>
      <c r="BO114" s="64">
        <f>IFERROR(1/J114*(X114/H114),"0")</f>
        <v>0.31887755102040816</v>
      </c>
      <c r="BP114" s="64">
        <f>IFERROR(1/J114*(Y114/H114),"0")</f>
        <v>0.3214285714285714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225</v>
      </c>
      <c r="Y115" s="378">
        <f>IFERROR(IF(X115="",0,CEILING((X115/$H115),1)*$H115),"")</f>
        <v>226.8</v>
      </c>
      <c r="Z115" s="36">
        <f>IFERROR(IF(Y115=0,"",ROUNDUP(Y115/H115,0)*0.00753),"")</f>
        <v>0.63251999999999997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247.66666666666666</v>
      </c>
      <c r="BN115" s="64">
        <f>IFERROR(Y115*I115/H115,"0")</f>
        <v>249.648</v>
      </c>
      <c r="BO115" s="64">
        <f>IFERROR(1/J115*(X115/H115),"0")</f>
        <v>0.53418803418803418</v>
      </c>
      <c r="BP115" s="64">
        <f>IFERROR(1/J115*(Y115/H115),"0")</f>
        <v>0.53846153846153844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101.19047619047619</v>
      </c>
      <c r="Y118" s="379">
        <f>IFERROR(Y113/H113,"0")+IFERROR(Y114/H114,"0")+IFERROR(Y115/H115,"0")+IFERROR(Y116/H116,"0")+IFERROR(Y117/H117,"0")</f>
        <v>102</v>
      </c>
      <c r="Z118" s="379">
        <f>IFERROR(IF(Z113="",0,Z113),"0")+IFERROR(IF(Z114="",0,Z114),"0")+IFERROR(IF(Z115="",0,Z115),"0")+IFERROR(IF(Z116="",0,Z116),"0")+IFERROR(IF(Z117="",0,Z117),"0")</f>
        <v>1.0240199999999999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375</v>
      </c>
      <c r="Y119" s="379">
        <f>IFERROR(SUM(Y113:Y117),"0")</f>
        <v>378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80</v>
      </c>
      <c r="Y123" s="378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360</v>
      </c>
      <c r="Y125" s="378">
        <f>IFERROR(IF(X125="",0,CEILING((X125/$H125),1)*$H125),"")</f>
        <v>360</v>
      </c>
      <c r="Z125" s="36">
        <f>IFERROR(IF(Y125=0,"",ROUNDUP(Y125/H125,0)*0.00937),"")</f>
        <v>0.74960000000000004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379.20000000000005</v>
      </c>
      <c r="BN125" s="64">
        <f>IFERROR(Y125*I125/H125,"0")</f>
        <v>379.20000000000005</v>
      </c>
      <c r="BO125" s="64">
        <f>IFERROR(1/J125*(X125/H125),"0")</f>
        <v>0.66666666666666663</v>
      </c>
      <c r="BP125" s="64">
        <f>IFERROR(1/J125*(Y125/H125),"0")</f>
        <v>0.66666666666666663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87.142857142857139</v>
      </c>
      <c r="Y127" s="379">
        <f>IFERROR(Y122/H122,"0")+IFERROR(Y123/H123,"0")+IFERROR(Y124/H124,"0")+IFERROR(Y125/H125,"0")+IFERROR(Y126/H126,"0")</f>
        <v>88</v>
      </c>
      <c r="Z127" s="379">
        <f>IFERROR(IF(Z122="",0,Z122),"0")+IFERROR(IF(Z123="",0,Z123),"0")+IFERROR(IF(Z124="",0,Z124),"0")+IFERROR(IF(Z125="",0,Z125),"0")+IFERROR(IF(Z126="",0,Z126),"0")</f>
        <v>0.92359999999999998</v>
      </c>
      <c r="AA127" s="380"/>
      <c r="AB127" s="380"/>
      <c r="AC127" s="380"/>
    </row>
    <row r="128" spans="1:68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440</v>
      </c>
      <c r="Y128" s="379">
        <f>IFERROR(SUM(Y122:Y126),"0")</f>
        <v>449.6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40</v>
      </c>
      <c r="Y133" s="378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16.666666666666668</v>
      </c>
      <c r="Y135" s="379">
        <f>IFERROR(Y130/H130,"0")+IFERROR(Y131/H131,"0")+IFERROR(Y132/H132,"0")+IFERROR(Y133/H133,"0")+IFERROR(Y134/H134,"0")</f>
        <v>17</v>
      </c>
      <c r="Z135" s="379">
        <f>IFERROR(IF(Z130="",0,Z130),"0")+IFERROR(IF(Z131="",0,Z131),"0")+IFERROR(IF(Z132="",0,Z132),"0")+IFERROR(IF(Z133="",0,Z133),"0")+IFERROR(IF(Z134="",0,Z134),"0")</f>
        <v>0.12801000000000001</v>
      </c>
      <c r="AA135" s="380"/>
      <c r="AB135" s="380"/>
      <c r="AC135" s="380"/>
    </row>
    <row r="136" spans="1:68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40</v>
      </c>
      <c r="Y136" s="379">
        <f>IFERROR(SUM(Y130:Y134),"0")</f>
        <v>40.799999999999997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420</v>
      </c>
      <c r="Y139" s="378">
        <f t="shared" si="21"/>
        <v>420</v>
      </c>
      <c r="Z139" s="36">
        <f>IFERROR(IF(Y139=0,"",ROUNDUP(Y139/H139,0)*0.02175),"")</f>
        <v>1.0874999999999999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447.9</v>
      </c>
      <c r="BN139" s="64">
        <f t="shared" si="23"/>
        <v>447.9</v>
      </c>
      <c r="BO139" s="64">
        <f t="shared" si="24"/>
        <v>0.89285714285714279</v>
      </c>
      <c r="BP139" s="64">
        <f t="shared" si="25"/>
        <v>0.89285714285714279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405</v>
      </c>
      <c r="Y141" s="378">
        <f t="shared" si="21"/>
        <v>405</v>
      </c>
      <c r="Z141" s="36">
        <f>IFERROR(IF(Y141=0,"",ROUNDUP(Y141/H141,0)*0.00753),"")</f>
        <v>1.1294999999999999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445.8</v>
      </c>
      <c r="BN141" s="64">
        <f t="shared" si="23"/>
        <v>445.8</v>
      </c>
      <c r="BO141" s="64">
        <f t="shared" si="24"/>
        <v>0.96153846153846145</v>
      </c>
      <c r="BP141" s="64">
        <f t="shared" si="25"/>
        <v>0.96153846153846145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24</v>
      </c>
      <c r="Y142" s="378">
        <f t="shared" si="21"/>
        <v>25.2</v>
      </c>
      <c r="Z142" s="36">
        <f>IFERROR(IF(Y142=0,"",ROUNDUP(Y142/H142,0)*0.00753),"")</f>
        <v>0.10542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26.666666666666664</v>
      </c>
      <c r="BN142" s="64">
        <f t="shared" si="23"/>
        <v>28</v>
      </c>
      <c r="BO142" s="64">
        <f t="shared" si="24"/>
        <v>8.5470085470085458E-2</v>
      </c>
      <c r="BP142" s="64">
        <f t="shared" si="25"/>
        <v>8.9743589743589744E-2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213.33333333333334</v>
      </c>
      <c r="Y144" s="379">
        <f>IFERROR(Y138/H138,"0")+IFERROR(Y139/H139,"0")+IFERROR(Y140/H140,"0")+IFERROR(Y141/H141,"0")+IFERROR(Y142/H142,"0")+IFERROR(Y143/H143,"0")</f>
        <v>214</v>
      </c>
      <c r="Z144" s="379">
        <f>IFERROR(IF(Z138="",0,Z138),"0")+IFERROR(IF(Z139="",0,Z139),"0")+IFERROR(IF(Z140="",0,Z140),"0")+IFERROR(IF(Z141="",0,Z141),"0")+IFERROR(IF(Z142="",0,Z142),"0")+IFERROR(IF(Z143="",0,Z143),"0")</f>
        <v>2.3224199999999997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849</v>
      </c>
      <c r="Y145" s="379">
        <f>IFERROR(SUM(Y138:Y143),"0")</f>
        <v>850.2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29.7</v>
      </c>
      <c r="Y148" s="378">
        <f>IFERROR(IF(X148="",0,CEILING((X148/$H148),1)*$H148),"")</f>
        <v>29.7</v>
      </c>
      <c r="Z148" s="36">
        <f>IFERROR(IF(Y148=0,"",ROUNDUP(Y148/H148,0)*0.00753),"")</f>
        <v>0.11295000000000001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33.870000000000005</v>
      </c>
      <c r="BN148" s="64">
        <f>IFERROR(Y148*I148/H148,"0")</f>
        <v>33.870000000000005</v>
      </c>
      <c r="BO148" s="64">
        <f>IFERROR(1/J148*(X148/H148),"0")</f>
        <v>9.6153846153846145E-2</v>
      </c>
      <c r="BP148" s="64">
        <f>IFERROR(1/J148*(Y148/H148),"0")</f>
        <v>9.6153846153846145E-2</v>
      </c>
    </row>
    <row r="149" spans="1:68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15</v>
      </c>
      <c r="Y149" s="379">
        <f>IFERROR(Y147/H147,"0")+IFERROR(Y148/H148,"0")</f>
        <v>15</v>
      </c>
      <c r="Z149" s="379">
        <f>IFERROR(IF(Z147="",0,Z147),"0")+IFERROR(IF(Z148="",0,Z148),"0")</f>
        <v>0.11295000000000001</v>
      </c>
      <c r="AA149" s="380"/>
      <c r="AB149" s="380"/>
      <c r="AC149" s="380"/>
    </row>
    <row r="150" spans="1:68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29.7</v>
      </c>
      <c r="Y150" s="379">
        <f>IFERROR(SUM(Y147:Y148),"0")</f>
        <v>29.7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30</v>
      </c>
      <c r="Y154" s="378">
        <f>IFERROR(IF(X154="",0,CEILING((X154/$H154),1)*$H154),"")</f>
        <v>30</v>
      </c>
      <c r="Z154" s="36">
        <f>IFERROR(IF(Y154=0,"",ROUNDUP(Y154/H154,0)*0.00753),"")</f>
        <v>7.5300000000000006E-2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32</v>
      </c>
      <c r="BN154" s="64">
        <f>IFERROR(Y154*I154/H154,"0")</f>
        <v>32</v>
      </c>
      <c r="BO154" s="64">
        <f>IFERROR(1/J154*(X154/H154),"0")</f>
        <v>6.4102564102564097E-2</v>
      </c>
      <c r="BP154" s="64">
        <f>IFERROR(1/J154*(Y154/H154),"0")</f>
        <v>6.4102564102564097E-2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10</v>
      </c>
      <c r="Y156" s="379">
        <f>IFERROR(Y153/H153,"0")+IFERROR(Y154/H154,"0")+IFERROR(Y155/H155,"0")</f>
        <v>10</v>
      </c>
      <c r="Z156" s="379">
        <f>IFERROR(IF(Z153="",0,Z153),"0")+IFERROR(IF(Z154="",0,Z154),"0")+IFERROR(IF(Z155="",0,Z155),"0")</f>
        <v>7.5300000000000006E-2</v>
      </c>
      <c r="AA156" s="380"/>
      <c r="AB156" s="380"/>
      <c r="AC156" s="380"/>
    </row>
    <row r="157" spans="1:68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30</v>
      </c>
      <c r="Y157" s="379">
        <f>IFERROR(SUM(Y153:Y155),"0")</f>
        <v>30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40</v>
      </c>
      <c r="Y167" s="378">
        <f>IFERROR(IF(X167="",0,CEILING((X167/$H167),1)*$H167),"")</f>
        <v>42</v>
      </c>
      <c r="Z167" s="36">
        <f>IFERROR(IF(Y167=0,"",ROUNDUP(Y167/H167,0)*0.02175),"")</f>
        <v>0.10874999999999999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42.685714285714283</v>
      </c>
      <c r="BN167" s="64">
        <f>IFERROR(Y167*I167/H167,"0")</f>
        <v>44.82</v>
      </c>
      <c r="BO167" s="64">
        <f>IFERROR(1/J167*(X167/H167),"0")</f>
        <v>8.5034013605442174E-2</v>
      </c>
      <c r="BP167" s="64">
        <f>IFERROR(1/J167*(Y167/H167),"0")</f>
        <v>8.9285714285714274E-2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25</v>
      </c>
      <c r="Y169" s="378">
        <f>IFERROR(IF(X169="",0,CEILING((X169/$H169),1)*$H169),"")</f>
        <v>27</v>
      </c>
      <c r="Z169" s="36">
        <f>IFERROR(IF(Y169=0,"",ROUNDUP(Y169/H169,0)*0.00753),"")</f>
        <v>6.7769999999999997E-2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27.266666666666666</v>
      </c>
      <c r="BN169" s="64">
        <f>IFERROR(Y169*I169/H169,"0")</f>
        <v>29.447999999999997</v>
      </c>
      <c r="BO169" s="64">
        <f>IFERROR(1/J169*(X169/H169),"0")</f>
        <v>5.3418803418803423E-2</v>
      </c>
      <c r="BP169" s="64">
        <f>IFERROR(1/J169*(Y169/H169),"0")</f>
        <v>5.7692307692307689E-2</v>
      </c>
    </row>
    <row r="170" spans="1:68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13.095238095238095</v>
      </c>
      <c r="Y170" s="379">
        <f>IFERROR(Y167/H167,"0")+IFERROR(Y168/H168,"0")+IFERROR(Y169/H169,"0")</f>
        <v>14</v>
      </c>
      <c r="Z170" s="379">
        <f>IFERROR(IF(Z167="",0,Z167),"0")+IFERROR(IF(Z168="",0,Z168),"0")+IFERROR(IF(Z169="",0,Z169),"0")</f>
        <v>0.17651999999999998</v>
      </c>
      <c r="AA170" s="380"/>
      <c r="AB170" s="380"/>
      <c r="AC170" s="380"/>
    </row>
    <row r="171" spans="1:68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65</v>
      </c>
      <c r="Y171" s="379">
        <f>IFERROR(SUM(Y167:Y169),"0")</f>
        <v>69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50</v>
      </c>
      <c r="Y175" s="378">
        <f t="shared" ref="Y175:Y182" si="26">IFERROR(IF(X175="",0,CEILING((X175/$H175),1)*$H175),"")</f>
        <v>50.400000000000006</v>
      </c>
      <c r="Z175" s="36">
        <f>IFERROR(IF(Y175=0,"",ROUNDUP(Y175/H175,0)*0.00753),"")</f>
        <v>9.0359999999999996E-2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53.095238095238095</v>
      </c>
      <c r="BN175" s="64">
        <f t="shared" ref="BN175:BN182" si="28">IFERROR(Y175*I175/H175,"0")</f>
        <v>53.52</v>
      </c>
      <c r="BO175" s="64">
        <f t="shared" ref="BO175:BO182" si="29">IFERROR(1/J175*(X175/H175),"0")</f>
        <v>7.6312576312576319E-2</v>
      </c>
      <c r="BP175" s="64">
        <f t="shared" ref="BP175:BP182" si="30">IFERROR(1/J175*(Y175/H175),"0")</f>
        <v>7.6923076923076927E-2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20</v>
      </c>
      <c r="Y176" s="378">
        <f t="shared" si="26"/>
        <v>21</v>
      </c>
      <c r="Z176" s="36">
        <f>IFERROR(IF(Y176=0,"",ROUNDUP(Y176/H176,0)*0.00753),"")</f>
        <v>3.7650000000000003E-2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21.238095238095237</v>
      </c>
      <c r="BN176" s="64">
        <f t="shared" si="28"/>
        <v>22.299999999999997</v>
      </c>
      <c r="BO176" s="64">
        <f t="shared" si="29"/>
        <v>3.0525030525030524E-2</v>
      </c>
      <c r="BP176" s="64">
        <f t="shared" si="30"/>
        <v>3.2051282051282048E-2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70</v>
      </c>
      <c r="Y177" s="378">
        <f t="shared" si="26"/>
        <v>71.400000000000006</v>
      </c>
      <c r="Z177" s="36">
        <f>IFERROR(IF(Y177=0,"",ROUNDUP(Y177/H177,0)*0.00753),"")</f>
        <v>0.12801000000000001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73.333333333333329</v>
      </c>
      <c r="BN177" s="64">
        <f t="shared" si="28"/>
        <v>74.8</v>
      </c>
      <c r="BO177" s="64">
        <f t="shared" si="29"/>
        <v>0.10683760683760682</v>
      </c>
      <c r="BP177" s="64">
        <f t="shared" si="30"/>
        <v>0.10897435897435898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140</v>
      </c>
      <c r="Y178" s="378">
        <f t="shared" si="26"/>
        <v>140.70000000000002</v>
      </c>
      <c r="Z178" s="36">
        <f>IFERROR(IF(Y178=0,"",ROUNDUP(Y178/H178,0)*0.00502),"")</f>
        <v>0.33634000000000003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148.66666666666666</v>
      </c>
      <c r="BN178" s="64">
        <f t="shared" si="28"/>
        <v>149.41</v>
      </c>
      <c r="BO178" s="64">
        <f t="shared" si="29"/>
        <v>0.28490028490028491</v>
      </c>
      <c r="BP178" s="64">
        <f t="shared" si="30"/>
        <v>0.28632478632478636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140</v>
      </c>
      <c r="Y179" s="378">
        <f t="shared" si="26"/>
        <v>140.70000000000002</v>
      </c>
      <c r="Z179" s="36">
        <f>IFERROR(IF(Y179=0,"",ROUNDUP(Y179/H179,0)*0.00502),"")</f>
        <v>0.33634000000000003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148.66666666666666</v>
      </c>
      <c r="BN179" s="64">
        <f t="shared" si="28"/>
        <v>149.41</v>
      </c>
      <c r="BO179" s="64">
        <f t="shared" si="29"/>
        <v>0.28490028490028491</v>
      </c>
      <c r="BP179" s="64">
        <f t="shared" si="30"/>
        <v>0.28632478632478636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210</v>
      </c>
      <c r="Y180" s="378">
        <f t="shared" si="26"/>
        <v>210</v>
      </c>
      <c r="Z180" s="36">
        <f>IFERROR(IF(Y180=0,"",ROUNDUP(Y180/H180,0)*0.00502),"")</f>
        <v>0.502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220.00000000000003</v>
      </c>
      <c r="BN180" s="64">
        <f t="shared" si="28"/>
        <v>220.00000000000003</v>
      </c>
      <c r="BO180" s="64">
        <f t="shared" si="29"/>
        <v>0.42735042735042739</v>
      </c>
      <c r="BP180" s="64">
        <f t="shared" si="30"/>
        <v>0.42735042735042739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266.66666666666663</v>
      </c>
      <c r="Y183" s="379">
        <f>IFERROR(Y175/H175,"0")+IFERROR(Y176/H176,"0")+IFERROR(Y177/H177,"0")+IFERROR(Y178/H178,"0")+IFERROR(Y179/H179,"0")+IFERROR(Y180/H180,"0")+IFERROR(Y181/H181,"0")+IFERROR(Y182/H182,"0")</f>
        <v>268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1.4307000000000001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630</v>
      </c>
      <c r="Y184" s="379">
        <f>IFERROR(SUM(Y175:Y182),"0")</f>
        <v>634.20000000000005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100</v>
      </c>
      <c r="Y197" s="378">
        <f t="shared" ref="Y197:Y204" si="31">IFERROR(IF(X197="",0,CEILING((X197/$H197),1)*$H197),"")</f>
        <v>102.60000000000001</v>
      </c>
      <c r="Z197" s="36">
        <f>IFERROR(IF(Y197=0,"",ROUNDUP(Y197/H197,0)*0.00937),"")</f>
        <v>0.17802999999999999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103.88888888888889</v>
      </c>
      <c r="BN197" s="64">
        <f t="shared" ref="BN197:BN204" si="33">IFERROR(Y197*I197/H197,"0")</f>
        <v>106.59000000000002</v>
      </c>
      <c r="BO197" s="64">
        <f t="shared" ref="BO197:BO204" si="34">IFERROR(1/J197*(X197/H197),"0")</f>
        <v>0.15432098765432098</v>
      </c>
      <c r="BP197" s="64">
        <f t="shared" ref="BP197:BP204" si="35">IFERROR(1/J197*(Y197/H197),"0")</f>
        <v>0.15833333333333333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100</v>
      </c>
      <c r="Y198" s="378">
        <f t="shared" si="31"/>
        <v>102.60000000000001</v>
      </c>
      <c r="Z198" s="36">
        <f>IFERROR(IF(Y198=0,"",ROUNDUP(Y198/H198,0)*0.00937),"")</f>
        <v>0.17802999999999999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103.88888888888889</v>
      </c>
      <c r="BN198" s="64">
        <f t="shared" si="33"/>
        <v>106.59000000000002</v>
      </c>
      <c r="BO198" s="64">
        <f t="shared" si="34"/>
        <v>0.15432098765432098</v>
      </c>
      <c r="BP198" s="64">
        <f t="shared" si="35"/>
        <v>0.15833333333333333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190</v>
      </c>
      <c r="Y199" s="378">
        <f t="shared" si="31"/>
        <v>194.4</v>
      </c>
      <c r="Z199" s="36">
        <f>IFERROR(IF(Y199=0,"",ROUNDUP(Y199/H199,0)*0.00937),"")</f>
        <v>0.33732000000000001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197.38888888888889</v>
      </c>
      <c r="BN199" s="64">
        <f t="shared" si="33"/>
        <v>201.96</v>
      </c>
      <c r="BO199" s="64">
        <f t="shared" si="34"/>
        <v>0.29320987654320985</v>
      </c>
      <c r="BP199" s="64">
        <f t="shared" si="35"/>
        <v>0.3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130</v>
      </c>
      <c r="Y200" s="378">
        <f t="shared" si="31"/>
        <v>135</v>
      </c>
      <c r="Z200" s="36">
        <f>IFERROR(IF(Y200=0,"",ROUNDUP(Y200/H200,0)*0.00937),"")</f>
        <v>0.23424999999999999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135.05555555555557</v>
      </c>
      <c r="BN200" s="64">
        <f t="shared" si="33"/>
        <v>140.25</v>
      </c>
      <c r="BO200" s="64">
        <f t="shared" si="34"/>
        <v>0.20061728395061726</v>
      </c>
      <c r="BP200" s="64">
        <f t="shared" si="35"/>
        <v>0.20833333333333334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96.296296296296305</v>
      </c>
      <c r="Y205" s="379">
        <f>IFERROR(Y197/H197,"0")+IFERROR(Y198/H198,"0")+IFERROR(Y199/H199,"0")+IFERROR(Y200/H200,"0")+IFERROR(Y201/H201,"0")+IFERROR(Y202/H202,"0")+IFERROR(Y203/H203,"0")+IFERROR(Y204/H204,"0")</f>
        <v>99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0.92762999999999995</v>
      </c>
      <c r="AA205" s="380"/>
      <c r="AB205" s="380"/>
      <c r="AC205" s="380"/>
    </row>
    <row r="206" spans="1:68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520</v>
      </c>
      <c r="Y206" s="379">
        <f>IFERROR(SUM(Y197:Y204),"0")</f>
        <v>534.6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180</v>
      </c>
      <c r="Y211" s="378">
        <f t="shared" si="36"/>
        <v>182.7</v>
      </c>
      <c r="Z211" s="36">
        <f>IFERROR(IF(Y211=0,"",ROUNDUP(Y211/H211,0)*0.02175),"")</f>
        <v>0.45674999999999999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191.66896551724139</v>
      </c>
      <c r="BN211" s="64">
        <f t="shared" si="38"/>
        <v>194.54399999999998</v>
      </c>
      <c r="BO211" s="64">
        <f t="shared" si="39"/>
        <v>0.36945812807881773</v>
      </c>
      <c r="BP211" s="64">
        <f t="shared" si="40"/>
        <v>0.375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340</v>
      </c>
      <c r="Y212" s="378">
        <f t="shared" si="36"/>
        <v>340.8</v>
      </c>
      <c r="Z212" s="36">
        <f t="shared" ref="Z212:Z218" si="41">IFERROR(IF(Y212=0,"",ROUNDUP(Y212/H212,0)*0.00753),"")</f>
        <v>1.0692600000000001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381.08333333333337</v>
      </c>
      <c r="BN212" s="64">
        <f t="shared" si="38"/>
        <v>381.98</v>
      </c>
      <c r="BO212" s="64">
        <f t="shared" si="39"/>
        <v>0.90811965811965822</v>
      </c>
      <c r="BP212" s="64">
        <f t="shared" si="40"/>
        <v>0.91025641025641024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520</v>
      </c>
      <c r="Y214" s="378">
        <f t="shared" si="36"/>
        <v>520.79999999999995</v>
      </c>
      <c r="Z214" s="36">
        <f t="shared" si="41"/>
        <v>1.63401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578.93333333333339</v>
      </c>
      <c r="BN214" s="64">
        <f t="shared" si="38"/>
        <v>579.82399999999996</v>
      </c>
      <c r="BO214" s="64">
        <f t="shared" si="39"/>
        <v>1.3888888888888891</v>
      </c>
      <c r="BP214" s="64">
        <f t="shared" si="40"/>
        <v>1.391025641025641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120</v>
      </c>
      <c r="Y217" s="378">
        <f t="shared" si="36"/>
        <v>120</v>
      </c>
      <c r="Z217" s="36">
        <f t="shared" si="41"/>
        <v>0.3765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133.60000000000002</v>
      </c>
      <c r="BN217" s="64">
        <f t="shared" si="38"/>
        <v>133.60000000000002</v>
      </c>
      <c r="BO217" s="64">
        <f t="shared" si="39"/>
        <v>0.32051282051282048</v>
      </c>
      <c r="BP217" s="64">
        <f t="shared" si="40"/>
        <v>0.32051282051282048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300</v>
      </c>
      <c r="Y218" s="378">
        <f t="shared" si="36"/>
        <v>300</v>
      </c>
      <c r="Z218" s="36">
        <f t="shared" si="41"/>
        <v>0.94125000000000003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334.75</v>
      </c>
      <c r="BN218" s="64">
        <f t="shared" si="38"/>
        <v>334.75</v>
      </c>
      <c r="BO218" s="64">
        <f t="shared" si="39"/>
        <v>0.80128205128205121</v>
      </c>
      <c r="BP218" s="64">
        <f t="shared" si="40"/>
        <v>0.80128205128205121</v>
      </c>
    </row>
    <row r="219" spans="1:68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554.02298850574721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555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4.4777700000000005</v>
      </c>
      <c r="AA219" s="380"/>
      <c r="AB219" s="380"/>
      <c r="AC219" s="380"/>
    </row>
    <row r="220" spans="1:68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1460</v>
      </c>
      <c r="Y220" s="379">
        <f>IFERROR(SUM(Y208:Y218),"0")</f>
        <v>1464.3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40</v>
      </c>
      <c r="Y225" s="378">
        <f>IFERROR(IF(X225="",0,CEILING((X225/$H225),1)*$H225),"")</f>
        <v>40.799999999999997</v>
      </c>
      <c r="Z225" s="36">
        <f>IFERROR(IF(Y225=0,"",ROUNDUP(Y225/H225,0)*0.00753),"")</f>
        <v>0.12801000000000001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44.533333333333339</v>
      </c>
      <c r="BN225" s="64">
        <f>IFERROR(Y225*I225/H225,"0")</f>
        <v>45.423999999999999</v>
      </c>
      <c r="BO225" s="64">
        <f>IFERROR(1/J225*(X225/H225),"0")</f>
        <v>0.10683760683760685</v>
      </c>
      <c r="BP225" s="64">
        <f>IFERROR(1/J225*(Y225/H225),"0")</f>
        <v>0.10897435897435898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56</v>
      </c>
      <c r="Y226" s="378">
        <f>IFERROR(IF(X226="",0,CEILING((X226/$H226),1)*$H226),"")</f>
        <v>57.599999999999994</v>
      </c>
      <c r="Z226" s="36">
        <f>IFERROR(IF(Y226=0,"",ROUNDUP(Y226/H226,0)*0.00753),"")</f>
        <v>0.18071999999999999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62.346666666666671</v>
      </c>
      <c r="BN226" s="64">
        <f>IFERROR(Y226*I226/H226,"0")</f>
        <v>64.128</v>
      </c>
      <c r="BO226" s="64">
        <f>IFERROR(1/J226*(X226/H226),"0")</f>
        <v>0.1495726495726496</v>
      </c>
      <c r="BP226" s="64">
        <f>IFERROR(1/J226*(Y226/H226),"0")</f>
        <v>0.15384615384615385</v>
      </c>
    </row>
    <row r="227" spans="1:68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40</v>
      </c>
      <c r="Y227" s="379">
        <f>IFERROR(Y222/H222,"0")+IFERROR(Y223/H223,"0")+IFERROR(Y224/H224,"0")+IFERROR(Y225/H225,"0")+IFERROR(Y226/H226,"0")</f>
        <v>41</v>
      </c>
      <c r="Z227" s="379">
        <f>IFERROR(IF(Z222="",0,Z222),"0")+IFERROR(IF(Z223="",0,Z223),"0")+IFERROR(IF(Z224="",0,Z224),"0")+IFERROR(IF(Z225="",0,Z225),"0")+IFERROR(IF(Z226="",0,Z226),"0")</f>
        <v>0.30873</v>
      </c>
      <c r="AA227" s="380"/>
      <c r="AB227" s="380"/>
      <c r="AC227" s="380"/>
    </row>
    <row r="228" spans="1:68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96</v>
      </c>
      <c r="Y228" s="379">
        <f>IFERROR(SUM(Y222:Y226),"0")</f>
        <v>98.399999999999991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24</v>
      </c>
      <c r="Y238" s="378">
        <f t="shared" si="42"/>
        <v>24</v>
      </c>
      <c r="Z238" s="36">
        <f>IFERROR(IF(Y238=0,"",ROUNDUP(Y238/H238,0)*0.00937),"")</f>
        <v>5.6219999999999999E-2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25.44</v>
      </c>
      <c r="BN238" s="64">
        <f t="shared" si="44"/>
        <v>25.44</v>
      </c>
      <c r="BO238" s="64">
        <f t="shared" si="45"/>
        <v>0.05</v>
      </c>
      <c r="BP238" s="64">
        <f t="shared" si="46"/>
        <v>0.05</v>
      </c>
    </row>
    <row r="239" spans="1:68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6</v>
      </c>
      <c r="Y239" s="379">
        <f>IFERROR(Y231/H231,"0")+IFERROR(Y232/H232,"0")+IFERROR(Y233/H233,"0")+IFERROR(Y234/H234,"0")+IFERROR(Y235/H235,"0")+IFERROR(Y236/H236,"0")+IFERROR(Y237/H237,"0")+IFERROR(Y238/H238,"0")</f>
        <v>6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5.6219999999999999E-2</v>
      </c>
      <c r="AA239" s="380"/>
      <c r="AB239" s="380"/>
      <c r="AC239" s="380"/>
    </row>
    <row r="240" spans="1:68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24</v>
      </c>
      <c r="Y240" s="379">
        <f>IFERROR(SUM(Y231:Y238),"0")</f>
        <v>24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80</v>
      </c>
      <c r="Y244" s="378">
        <f t="shared" si="47"/>
        <v>81.2</v>
      </c>
      <c r="Z244" s="36">
        <f>IFERROR(IF(Y244=0,"",ROUNDUP(Y244/H244,0)*0.02175),"")</f>
        <v>0.15225</v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83.310344827586206</v>
      </c>
      <c r="BN244" s="64">
        <f t="shared" si="49"/>
        <v>84.56</v>
      </c>
      <c r="BO244" s="64">
        <f t="shared" si="50"/>
        <v>0.12315270935960591</v>
      </c>
      <c r="BP244" s="64">
        <f t="shared" si="51"/>
        <v>0.125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60</v>
      </c>
      <c r="Y246" s="378">
        <f t="shared" si="47"/>
        <v>69.599999999999994</v>
      </c>
      <c r="Z246" s="36">
        <f>IFERROR(IF(Y246=0,"",ROUNDUP(Y246/H246,0)*0.02175),"")</f>
        <v>0.1305</v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62.482758620689651</v>
      </c>
      <c r="BN246" s="64">
        <f t="shared" si="49"/>
        <v>72.47999999999999</v>
      </c>
      <c r="BO246" s="64">
        <f t="shared" si="50"/>
        <v>9.2364532019704432E-2</v>
      </c>
      <c r="BP246" s="64">
        <f t="shared" si="51"/>
        <v>0.10714285714285714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48</v>
      </c>
      <c r="Y247" s="378">
        <f t="shared" si="47"/>
        <v>48</v>
      </c>
      <c r="Z247" s="36">
        <f>IFERROR(IF(Y247=0,"",ROUNDUP(Y247/H247,0)*0.00937),"")</f>
        <v>0.11244</v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50.88</v>
      </c>
      <c r="BN247" s="64">
        <f t="shared" si="49"/>
        <v>50.88</v>
      </c>
      <c r="BO247" s="64">
        <f t="shared" si="50"/>
        <v>0.1</v>
      </c>
      <c r="BP247" s="64">
        <f t="shared" si="51"/>
        <v>0.1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72</v>
      </c>
      <c r="Y250" s="378">
        <f t="shared" si="47"/>
        <v>72</v>
      </c>
      <c r="Z250" s="36">
        <f>IFERROR(IF(Y250=0,"",ROUNDUP(Y250/H250,0)*0.00937),"")</f>
        <v>0.16866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76.320000000000007</v>
      </c>
      <c r="BN250" s="64">
        <f t="shared" si="49"/>
        <v>76.320000000000007</v>
      </c>
      <c r="BO250" s="64">
        <f t="shared" si="50"/>
        <v>0.15</v>
      </c>
      <c r="BP250" s="64">
        <f t="shared" si="51"/>
        <v>0.15</v>
      </c>
    </row>
    <row r="251" spans="1:68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42.068965517241381</v>
      </c>
      <c r="Y251" s="379">
        <f>IFERROR(Y243/H243,"0")+IFERROR(Y244/H244,"0")+IFERROR(Y245/H245,"0")+IFERROR(Y246/H246,"0")+IFERROR(Y247/H247,"0")+IFERROR(Y248/H248,"0")+IFERROR(Y249/H249,"0")+IFERROR(Y250/H250,"0")</f>
        <v>43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0.56384999999999996</v>
      </c>
      <c r="AA251" s="380"/>
      <c r="AB251" s="380"/>
      <c r="AC251" s="380"/>
    </row>
    <row r="252" spans="1:68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260</v>
      </c>
      <c r="Y252" s="379">
        <f>IFERROR(SUM(Y243:Y250),"0")</f>
        <v>270.8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260</v>
      </c>
      <c r="Y279" s="378">
        <f>IFERROR(IF(X279="",0,CEILING((X279/$H279),1)*$H279),"")</f>
        <v>261.59999999999997</v>
      </c>
      <c r="Z279" s="36">
        <f>IFERROR(IF(Y279=0,"",ROUNDUP(Y279/H279,0)*0.00753),"")</f>
        <v>0.82077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289.4666666666667</v>
      </c>
      <c r="BN279" s="64">
        <f>IFERROR(Y279*I279/H279,"0")</f>
        <v>291.24799999999999</v>
      </c>
      <c r="BO279" s="64">
        <f>IFERROR(1/J279*(X279/H279),"0")</f>
        <v>0.69444444444444453</v>
      </c>
      <c r="BP279" s="64">
        <f>IFERROR(1/J279*(Y279/H279),"0")</f>
        <v>0.69871794871794857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380</v>
      </c>
      <c r="Y280" s="378">
        <f>IFERROR(IF(X280="",0,CEILING((X280/$H280),1)*$H280),"")</f>
        <v>381.59999999999997</v>
      </c>
      <c r="Z280" s="36">
        <f>IFERROR(IF(Y280=0,"",ROUNDUP(Y280/H280,0)*0.00753),"")</f>
        <v>1.1972700000000001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411.66666666666669</v>
      </c>
      <c r="BN280" s="64">
        <f>IFERROR(Y280*I280/H280,"0")</f>
        <v>413.4</v>
      </c>
      <c r="BO280" s="64">
        <f>IFERROR(1/J280*(X280/H280),"0")</f>
        <v>1.0149572649572649</v>
      </c>
      <c r="BP280" s="64">
        <f>IFERROR(1/J280*(Y280/H280),"0")</f>
        <v>1.0192307692307692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266.66666666666669</v>
      </c>
      <c r="Y282" s="379">
        <f>IFERROR(Y277/H277,"0")+IFERROR(Y278/H278,"0")+IFERROR(Y279/H279,"0")+IFERROR(Y280/H280,"0")+IFERROR(Y281/H281,"0")</f>
        <v>268</v>
      </c>
      <c r="Z282" s="379">
        <f>IFERROR(IF(Z277="",0,Z277),"0")+IFERROR(IF(Z278="",0,Z278),"0")+IFERROR(IF(Z279="",0,Z279),"0")+IFERROR(IF(Z280="",0,Z280),"0")+IFERROR(IF(Z281="",0,Z281),"0")</f>
        <v>2.0180400000000001</v>
      </c>
      <c r="AA282" s="380"/>
      <c r="AB282" s="380"/>
      <c r="AC282" s="380"/>
    </row>
    <row r="283" spans="1:68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640</v>
      </c>
      <c r="Y283" s="379">
        <f>IFERROR(SUM(Y277:Y281),"0")</f>
        <v>643.19999999999993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175</v>
      </c>
      <c r="Y295" s="378">
        <f>IFERROR(IF(X295="",0,CEILING((X295/$H295),1)*$H295),"")</f>
        <v>176.4</v>
      </c>
      <c r="Z295" s="36">
        <f>IFERROR(IF(Y295=0,"",ROUNDUP(Y295/H295,0)*0.00502),"")</f>
        <v>0.42168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183.33333333333334</v>
      </c>
      <c r="BN295" s="64">
        <f>IFERROR(Y295*I295/H295,"0")</f>
        <v>184.8</v>
      </c>
      <c r="BO295" s="64">
        <f>IFERROR(1/J295*(X295/H295),"0")</f>
        <v>0.35612535612535612</v>
      </c>
      <c r="BP295" s="64">
        <f>IFERROR(1/J295*(Y295/H295),"0")</f>
        <v>0.35897435897435903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83.333333333333329</v>
      </c>
      <c r="Y297" s="379">
        <f>IFERROR(Y295/H295,"0")+IFERROR(Y296/H296,"0")</f>
        <v>84</v>
      </c>
      <c r="Z297" s="379">
        <f>IFERROR(IF(Z295="",0,Z295),"0")+IFERROR(IF(Z296="",0,Z296),"0")</f>
        <v>0.42168</v>
      </c>
      <c r="AA297" s="380"/>
      <c r="AB297" s="380"/>
      <c r="AC297" s="380"/>
    </row>
    <row r="298" spans="1:68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175</v>
      </c>
      <c r="Y298" s="379">
        <f>IFERROR(SUM(Y295:Y296),"0")</f>
        <v>176.4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40</v>
      </c>
      <c r="Y328" s="378">
        <f>IFERROR(IF(X328="",0,CEILING((X328/$H328),1)*$H328),"")</f>
        <v>42</v>
      </c>
      <c r="Z328" s="36">
        <f>IFERROR(IF(Y328=0,"",ROUNDUP(Y328/H328,0)*0.02175),"")</f>
        <v>0.10874999999999999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42.685714285714283</v>
      </c>
      <c r="BN328" s="64">
        <f>IFERROR(Y328*I328/H328,"0")</f>
        <v>44.82</v>
      </c>
      <c r="BO328" s="64">
        <f>IFERROR(1/J328*(X328/H328),"0")</f>
        <v>8.5034013605442174E-2</v>
      </c>
      <c r="BP328" s="64">
        <f>IFERROR(1/J328*(Y328/H328),"0")</f>
        <v>8.9285714285714274E-2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350</v>
      </c>
      <c r="Y329" s="378">
        <f>IFERROR(IF(X329="",0,CEILING((X329/$H329),1)*$H329),"")</f>
        <v>351</v>
      </c>
      <c r="Z329" s="36">
        <f>IFERROR(IF(Y329=0,"",ROUNDUP(Y329/H329,0)*0.02175),"")</f>
        <v>0.9787499999999999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375.30769230769232</v>
      </c>
      <c r="BN329" s="64">
        <f>IFERROR(Y329*I329/H329,"0")</f>
        <v>376.38000000000005</v>
      </c>
      <c r="BO329" s="64">
        <f>IFERROR(1/J329*(X329/H329),"0")</f>
        <v>0.80128205128205132</v>
      </c>
      <c r="BP329" s="64">
        <f>IFERROR(1/J329*(Y329/H329),"0")</f>
        <v>0.80357142857142849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40</v>
      </c>
      <c r="Y330" s="378">
        <f>IFERROR(IF(X330="",0,CEILING((X330/$H330),1)*$H330),"")</f>
        <v>42</v>
      </c>
      <c r="Z330" s="36">
        <f>IFERROR(IF(Y330=0,"",ROUNDUP(Y330/H330,0)*0.02175),"")</f>
        <v>0.10874999999999999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42.685714285714283</v>
      </c>
      <c r="BN330" s="64">
        <f>IFERROR(Y330*I330/H330,"0")</f>
        <v>44.82</v>
      </c>
      <c r="BO330" s="64">
        <f>IFERROR(1/J330*(X330/H330),"0")</f>
        <v>8.5034013605442174E-2</v>
      </c>
      <c r="BP330" s="64">
        <f>IFERROR(1/J330*(Y330/H330),"0")</f>
        <v>8.9285714285714274E-2</v>
      </c>
    </row>
    <row r="331" spans="1:68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54.395604395604394</v>
      </c>
      <c r="Y331" s="379">
        <f>IFERROR(Y328/H328,"0")+IFERROR(Y329/H329,"0")+IFERROR(Y330/H330,"0")</f>
        <v>55</v>
      </c>
      <c r="Z331" s="379">
        <f>IFERROR(IF(Z328="",0,Z328),"0")+IFERROR(IF(Z329="",0,Z329),"0")+IFERROR(IF(Z330="",0,Z330),"0")</f>
        <v>1.1962499999999998</v>
      </c>
      <c r="AA331" s="380"/>
      <c r="AB331" s="380"/>
      <c r="AC331" s="380"/>
    </row>
    <row r="332" spans="1:68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430</v>
      </c>
      <c r="Y332" s="379">
        <f>IFERROR(SUM(Y328:Y330),"0")</f>
        <v>435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70</v>
      </c>
      <c r="Y341" s="378">
        <f>IFERROR(IF(X341="",0,CEILING((X341/$H341),1)*$H341),"")</f>
        <v>70</v>
      </c>
      <c r="Z341" s="36">
        <f>IFERROR(IF(Y341=0,"",ROUNDUP(Y341/H341,0)*0.00474),"")</f>
        <v>0.16590000000000002</v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78.400000000000006</v>
      </c>
      <c r="BN341" s="64">
        <f>IFERROR(Y341*I341/H341,"0")</f>
        <v>78.400000000000006</v>
      </c>
      <c r="BO341" s="64">
        <f>IFERROR(1/J341*(X341/H341),"0")</f>
        <v>0.14705882352941177</v>
      </c>
      <c r="BP341" s="64">
        <f>IFERROR(1/J341*(Y341/H341),"0")</f>
        <v>0.14705882352941177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35</v>
      </c>
      <c r="Y344" s="379">
        <f>IFERROR(Y341/H341,"0")+IFERROR(Y342/H342,"0")+IFERROR(Y343/H343,"0")</f>
        <v>35</v>
      </c>
      <c r="Z344" s="379">
        <f>IFERROR(IF(Z341="",0,Z341),"0")+IFERROR(IF(Z342="",0,Z342),"0")+IFERROR(IF(Z343="",0,Z343),"0")</f>
        <v>0.16590000000000002</v>
      </c>
      <c r="AA344" s="380"/>
      <c r="AB344" s="380"/>
      <c r="AC344" s="380"/>
    </row>
    <row r="345" spans="1:68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70</v>
      </c>
      <c r="Y345" s="379">
        <f>IFERROR(SUM(Y341:Y343),"0")</f>
        <v>70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30</v>
      </c>
      <c r="Y348" s="378">
        <f>IFERROR(IF(X348="",0,CEILING((X348/$H348),1)*$H348),"")</f>
        <v>30.6</v>
      </c>
      <c r="Z348" s="36">
        <f>IFERROR(IF(Y348=0,"",ROUNDUP(Y348/H348,0)*0.00753),"")</f>
        <v>0.12801000000000001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34.133333333333333</v>
      </c>
      <c r="BN348" s="64">
        <f>IFERROR(Y348*I348/H348,"0")</f>
        <v>34.816000000000003</v>
      </c>
      <c r="BO348" s="64">
        <f>IFERROR(1/J348*(X348/H348),"0")</f>
        <v>0.10683760683760685</v>
      </c>
      <c r="BP348" s="64">
        <f>IFERROR(1/J348*(Y348/H348),"0")</f>
        <v>0.10897435897435898</v>
      </c>
    </row>
    <row r="349" spans="1:68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16.666666666666668</v>
      </c>
      <c r="Y349" s="379">
        <f>IFERROR(Y348/H348,"0")</f>
        <v>17</v>
      </c>
      <c r="Z349" s="379">
        <f>IFERROR(IF(Z348="",0,Z348),"0")</f>
        <v>0.12801000000000001</v>
      </c>
      <c r="AA349" s="380"/>
      <c r="AB349" s="380"/>
      <c r="AC349" s="380"/>
    </row>
    <row r="350" spans="1:68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30</v>
      </c>
      <c r="Y350" s="379">
        <f>IFERROR(SUM(Y348:Y348),"0")</f>
        <v>30.6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595</v>
      </c>
      <c r="Y353" s="378">
        <f>IFERROR(IF(X353="",0,CEILING((X353/$H353),1)*$H353),"")</f>
        <v>596.4</v>
      </c>
      <c r="Z353" s="36">
        <f>IFERROR(IF(Y353=0,"",ROUNDUP(Y353/H353,0)*0.00753),"")</f>
        <v>2.1385200000000002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672.06666666666661</v>
      </c>
      <c r="BN353" s="64">
        <f>IFERROR(Y353*I353/H353,"0")</f>
        <v>673.64799999999991</v>
      </c>
      <c r="BO353" s="64">
        <f>IFERROR(1/J353*(X353/H353),"0")</f>
        <v>1.816239316239316</v>
      </c>
      <c r="BP353" s="64">
        <f>IFERROR(1/J353*(Y353/H353),"0")</f>
        <v>1.8205128205128205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350</v>
      </c>
      <c r="Y354" s="378">
        <f>IFERROR(IF(X354="",0,CEILING((X354/$H354),1)*$H354),"")</f>
        <v>350.7</v>
      </c>
      <c r="Z354" s="36">
        <f>IFERROR(IF(Y354=0,"",ROUNDUP(Y354/H354,0)*0.00753),"")</f>
        <v>1.2575100000000001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393.33333333333331</v>
      </c>
      <c r="BN354" s="64">
        <f>IFERROR(Y354*I354/H354,"0")</f>
        <v>394.11999999999995</v>
      </c>
      <c r="BO354" s="64">
        <f>IFERROR(1/J354*(X354/H354),"0")</f>
        <v>1.0683760683760684</v>
      </c>
      <c r="BP354" s="64">
        <f>IFERROR(1/J354*(Y354/H354),"0")</f>
        <v>1.0705128205128205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450</v>
      </c>
      <c r="Y355" s="379">
        <f>IFERROR(Y352/H352,"0")+IFERROR(Y353/H353,"0")+IFERROR(Y354/H354,"0")</f>
        <v>451</v>
      </c>
      <c r="Z355" s="379">
        <f>IFERROR(IF(Z352="",0,Z352),"0")+IFERROR(IF(Z353="",0,Z353),"0")+IFERROR(IF(Z354="",0,Z354),"0")</f>
        <v>3.3960300000000005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945</v>
      </c>
      <c r="Y356" s="379">
        <f>IFERROR(SUM(Y352:Y354),"0")</f>
        <v>947.09999999999991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1300</v>
      </c>
      <c r="Y361" s="378">
        <f t="shared" si="67"/>
        <v>1305</v>
      </c>
      <c r="Z361" s="36">
        <f>IFERROR(IF(Y361=0,"",ROUNDUP(Y361/H361,0)*0.02175),"")</f>
        <v>1.8922499999999998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1341.6</v>
      </c>
      <c r="BN361" s="64">
        <f t="shared" si="69"/>
        <v>1346.76</v>
      </c>
      <c r="BO361" s="64">
        <f t="shared" si="70"/>
        <v>1.8055555555555556</v>
      </c>
      <c r="BP361" s="64">
        <f t="shared" si="71"/>
        <v>1.8125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1000</v>
      </c>
      <c r="Y363" s="378">
        <f t="shared" si="67"/>
        <v>1005</v>
      </c>
      <c r="Z363" s="36">
        <f>IFERROR(IF(Y363=0,"",ROUNDUP(Y363/H363,0)*0.02175),"")</f>
        <v>1.4572499999999999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1032</v>
      </c>
      <c r="BN363" s="64">
        <f t="shared" si="69"/>
        <v>1037.1600000000001</v>
      </c>
      <c r="BO363" s="64">
        <f t="shared" si="70"/>
        <v>1.3888888888888888</v>
      </c>
      <c r="BP363" s="64">
        <f t="shared" si="71"/>
        <v>1.3958333333333333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1900</v>
      </c>
      <c r="Y365" s="378">
        <f t="shared" si="67"/>
        <v>1905</v>
      </c>
      <c r="Z365" s="36">
        <f>IFERROR(IF(Y365=0,"",ROUNDUP(Y365/H365,0)*0.02175),"")</f>
        <v>2.7622499999999999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1960.8</v>
      </c>
      <c r="BN365" s="64">
        <f t="shared" si="69"/>
        <v>1965.96</v>
      </c>
      <c r="BO365" s="64">
        <f t="shared" si="70"/>
        <v>2.6388888888888888</v>
      </c>
      <c r="BP365" s="64">
        <f t="shared" si="71"/>
        <v>2.645833333333333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25</v>
      </c>
      <c r="Y368" s="378">
        <f t="shared" si="67"/>
        <v>25</v>
      </c>
      <c r="Z368" s="36">
        <f>IFERROR(IF(Y368=0,"",ROUNDUP(Y368/H368,0)*0.00937),"")</f>
        <v>4.6850000000000003E-2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26.05</v>
      </c>
      <c r="BN368" s="64">
        <f t="shared" si="69"/>
        <v>26.05</v>
      </c>
      <c r="BO368" s="64">
        <f t="shared" si="70"/>
        <v>4.1666666666666664E-2</v>
      </c>
      <c r="BP368" s="64">
        <f t="shared" si="71"/>
        <v>4.1666666666666664E-2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285</v>
      </c>
      <c r="Y369" s="379">
        <f>IFERROR(Y360/H360,"0")+IFERROR(Y361/H361,"0")+IFERROR(Y362/H362,"0")+IFERROR(Y363/H363,"0")+IFERROR(Y364/H364,"0")+IFERROR(Y365/H365,"0")+IFERROR(Y366/H366,"0")+IFERROR(Y367/H367,"0")+IFERROR(Y368/H368,"0")</f>
        <v>286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6.1585999999999999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4225</v>
      </c>
      <c r="Y370" s="379">
        <f>IFERROR(SUM(Y360:Y368),"0")</f>
        <v>4240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1500</v>
      </c>
      <c r="Y372" s="378">
        <f>IFERROR(IF(X372="",0,CEILING((X372/$H372),1)*$H372),"")</f>
        <v>1500</v>
      </c>
      <c r="Z372" s="36">
        <f>IFERROR(IF(Y372=0,"",ROUNDUP(Y372/H372,0)*0.02175),"")</f>
        <v>2.1749999999999998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1548</v>
      </c>
      <c r="BN372" s="64">
        <f>IFERROR(Y372*I372/H372,"0")</f>
        <v>1548</v>
      </c>
      <c r="BO372" s="64">
        <f>IFERROR(1/J372*(X372/H372),"0")</f>
        <v>2.083333333333333</v>
      </c>
      <c r="BP372" s="64">
        <f>IFERROR(1/J372*(Y372/H372),"0")</f>
        <v>2.083333333333333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100</v>
      </c>
      <c r="Y374" s="379">
        <f>IFERROR(Y372/H372,"0")+IFERROR(Y373/H373,"0")</f>
        <v>100</v>
      </c>
      <c r="Z374" s="379">
        <f>IFERROR(IF(Z372="",0,Z372),"0")+IFERROR(IF(Z373="",0,Z373),"0")</f>
        <v>2.1749999999999998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1500</v>
      </c>
      <c r="Y375" s="379">
        <f>IFERROR(SUM(Y372:Y373),"0")</f>
        <v>1500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40</v>
      </c>
      <c r="Y383" s="378">
        <f>IFERROR(IF(X383="",0,CEILING((X383/$H383),1)*$H383),"")</f>
        <v>46.8</v>
      </c>
      <c r="Z383" s="36">
        <f>IFERROR(IF(Y383=0,"",ROUNDUP(Y383/H383,0)*0.02175),"")</f>
        <v>0.1305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42.892307692307703</v>
      </c>
      <c r="BN383" s="64">
        <f>IFERROR(Y383*I383/H383,"0")</f>
        <v>50.184000000000005</v>
      </c>
      <c r="BO383" s="64">
        <f>IFERROR(1/J383*(X383/H383),"0")</f>
        <v>9.1575091575091583E-2</v>
      </c>
      <c r="BP383" s="64">
        <f>IFERROR(1/J383*(Y383/H383),"0")</f>
        <v>0.10714285714285714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5.1282051282051286</v>
      </c>
      <c r="Y385" s="379">
        <f>IFERROR(Y383/H383,"0")+IFERROR(Y384/H384,"0")</f>
        <v>6</v>
      </c>
      <c r="Z385" s="379">
        <f>IFERROR(IF(Z383="",0,Z383),"0")+IFERROR(IF(Z384="",0,Z384),"0")</f>
        <v>0.1305</v>
      </c>
      <c r="AA385" s="380"/>
      <c r="AB385" s="380"/>
      <c r="AC385" s="380"/>
    </row>
    <row r="386" spans="1:68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40</v>
      </c>
      <c r="Y386" s="379">
        <f>IFERROR(SUM(Y383:Y384),"0")</f>
        <v>46.8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30</v>
      </c>
      <c r="Y401" s="378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32.169230769230772</v>
      </c>
      <c r="BN401" s="64">
        <f>IFERROR(Y401*I401/H401,"0")</f>
        <v>33.456000000000003</v>
      </c>
      <c r="BO401" s="64">
        <f>IFERROR(1/J401*(X401/H401),"0")</f>
        <v>6.8681318681318673E-2</v>
      </c>
      <c r="BP401" s="64">
        <f>IFERROR(1/J401*(Y401/H401),"0")</f>
        <v>7.1428571428571425E-2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3.8461538461538463</v>
      </c>
      <c r="Y406" s="379">
        <f>IFERROR(Y401/H401,"0")+IFERROR(Y402/H402,"0")+IFERROR(Y403/H403,"0")+IFERROR(Y404/H404,"0")+IFERROR(Y405/H405,"0")</f>
        <v>4</v>
      </c>
      <c r="Z406" s="379">
        <f>IFERROR(IF(Z401="",0,Z401),"0")+IFERROR(IF(Z402="",0,Z402),"0")+IFERROR(IF(Z403="",0,Z403),"0")+IFERROR(IF(Z404="",0,Z404),"0")+IFERROR(IF(Z405="",0,Z405),"0")</f>
        <v>8.6999999999999994E-2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30</v>
      </c>
      <c r="Y407" s="379">
        <f>IFERROR(SUM(Y401:Y405),"0")</f>
        <v>31.2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60</v>
      </c>
      <c r="Y420" s="378">
        <f t="shared" si="72"/>
        <v>63</v>
      </c>
      <c r="Z420" s="36">
        <f>IFERROR(IF(Y420=0,"",ROUNDUP(Y420/H420,0)*0.00753),"")</f>
        <v>0.11295000000000001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63.28571428571427</v>
      </c>
      <c r="BN420" s="64">
        <f t="shared" si="74"/>
        <v>66.449999999999989</v>
      </c>
      <c r="BO420" s="64">
        <f t="shared" si="75"/>
        <v>9.1575091575091569E-2</v>
      </c>
      <c r="BP420" s="64">
        <f t="shared" si="76"/>
        <v>9.6153846153846145E-2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42</v>
      </c>
      <c r="Y426" s="378">
        <f t="shared" si="72"/>
        <v>42</v>
      </c>
      <c r="Z426" s="36">
        <f t="shared" si="77"/>
        <v>0.1004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44.599999999999994</v>
      </c>
      <c r="BN426" s="64">
        <f t="shared" si="74"/>
        <v>44.599999999999994</v>
      </c>
      <c r="BO426" s="64">
        <f t="shared" si="75"/>
        <v>8.5470085470085472E-2</v>
      </c>
      <c r="BP426" s="64">
        <f t="shared" si="76"/>
        <v>8.5470085470085472E-2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17.5</v>
      </c>
      <c r="Y430" s="378">
        <f t="shared" si="72"/>
        <v>18.900000000000002</v>
      </c>
      <c r="Z430" s="36">
        <f t="shared" si="77"/>
        <v>4.5179999999999998E-2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18.583333333333332</v>
      </c>
      <c r="BN430" s="64">
        <f t="shared" si="74"/>
        <v>20.07</v>
      </c>
      <c r="BO430" s="64">
        <f t="shared" si="75"/>
        <v>3.5612535612535613E-2</v>
      </c>
      <c r="BP430" s="64">
        <f t="shared" si="76"/>
        <v>3.8461538461538464E-2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94.5</v>
      </c>
      <c r="Y435" s="378">
        <f t="shared" si="72"/>
        <v>94.5</v>
      </c>
      <c r="Z435" s="36">
        <f t="shared" si="77"/>
        <v>0.22590000000000002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100.35</v>
      </c>
      <c r="BN435" s="64">
        <f t="shared" si="74"/>
        <v>100.35</v>
      </c>
      <c r="BO435" s="64">
        <f t="shared" si="75"/>
        <v>0.19230769230769232</v>
      </c>
      <c r="BP435" s="64">
        <f t="shared" si="76"/>
        <v>0.19230769230769232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112</v>
      </c>
      <c r="Y439" s="378">
        <f t="shared" si="72"/>
        <v>112.56</v>
      </c>
      <c r="Z439" s="36">
        <f>IFERROR(IF(Y439=0,"",ROUNDUP(Y439/H439,0)*0.00753),"")</f>
        <v>0.50451000000000001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173.33333333333334</v>
      </c>
      <c r="BN439" s="64">
        <f t="shared" si="74"/>
        <v>174.20000000000002</v>
      </c>
      <c r="BO439" s="64">
        <f t="shared" si="75"/>
        <v>0.42735042735042739</v>
      </c>
      <c r="BP439" s="64">
        <f t="shared" si="76"/>
        <v>0.42948717948717946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166.1904761904762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168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1.0792999999999999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376</v>
      </c>
      <c r="Y441" s="379">
        <f>IFERROR(SUM(Y419:Y439),"0")</f>
        <v>381.36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3</v>
      </c>
      <c r="Y448" s="378">
        <f>IFERROR(IF(X448="",0,CEILING((X448/$H448),1)*$H448),"")</f>
        <v>3.5999999999999996</v>
      </c>
      <c r="Z448" s="36">
        <f>IFERROR(IF(Y448=0,"",ROUNDUP(Y448/H448,0)*0.00627),"")</f>
        <v>1.881E-2</v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4.5000000000000009</v>
      </c>
      <c r="BN448" s="64">
        <f>IFERROR(Y448*I448/H448,"0")</f>
        <v>5.3999999999999995</v>
      </c>
      <c r="BO448" s="64">
        <f>IFERROR(1/J448*(X448/H448),"0")</f>
        <v>1.2500000000000001E-2</v>
      </c>
      <c r="BP448" s="64">
        <f>IFERROR(1/J448*(Y448/H448),"0")</f>
        <v>1.4999999999999999E-2</v>
      </c>
    </row>
    <row r="449" spans="1:68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2.5</v>
      </c>
      <c r="Y449" s="379">
        <f>IFERROR(Y448/H448,"0")</f>
        <v>3</v>
      </c>
      <c r="Z449" s="379">
        <f>IFERROR(IF(Z448="",0,Z448),"0")</f>
        <v>1.881E-2</v>
      </c>
      <c r="AA449" s="380"/>
      <c r="AB449" s="380"/>
      <c r="AC449" s="380"/>
    </row>
    <row r="450" spans="1:68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3</v>
      </c>
      <c r="Y450" s="379">
        <f>IFERROR(SUM(Y448:Y448),"0")</f>
        <v>3.5999999999999996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80</v>
      </c>
      <c r="Y458" s="378">
        <f t="shared" si="78"/>
        <v>84</v>
      </c>
      <c r="Z458" s="36">
        <f>IFERROR(IF(Y458=0,"",ROUNDUP(Y458/H458,0)*0.00753),"")</f>
        <v>0.15060000000000001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84.380952380952365</v>
      </c>
      <c r="BN458" s="64">
        <f t="shared" si="80"/>
        <v>88.6</v>
      </c>
      <c r="BO458" s="64">
        <f t="shared" si="81"/>
        <v>0.1221001221001221</v>
      </c>
      <c r="BP458" s="64">
        <f t="shared" si="82"/>
        <v>0.12820512820512819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28</v>
      </c>
      <c r="Y461" s="378">
        <f t="shared" si="78"/>
        <v>29.400000000000002</v>
      </c>
      <c r="Z461" s="36">
        <f>IFERROR(IF(Y461=0,"",ROUNDUP(Y461/H461,0)*0.00502),"")</f>
        <v>7.0280000000000009E-2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29.733333333333331</v>
      </c>
      <c r="BN461" s="64">
        <f t="shared" si="80"/>
        <v>31.22</v>
      </c>
      <c r="BO461" s="64">
        <f t="shared" si="81"/>
        <v>5.6980056980056981E-2</v>
      </c>
      <c r="BP461" s="64">
        <f t="shared" si="82"/>
        <v>5.9829059829059839E-2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32.38095238095238</v>
      </c>
      <c r="Y463" s="379">
        <f>IFERROR(Y457/H457,"0")+IFERROR(Y458/H458,"0")+IFERROR(Y459/H459,"0")+IFERROR(Y460/H460,"0")+IFERROR(Y461/H461,"0")+IFERROR(Y462/H462,"0")</f>
        <v>34</v>
      </c>
      <c r="Z463" s="379">
        <f>IFERROR(IF(Z457="",0,Z457),"0")+IFERROR(IF(Z458="",0,Z458),"0")+IFERROR(IF(Z459="",0,Z459),"0")+IFERROR(IF(Z460="",0,Z460),"0")+IFERROR(IF(Z461="",0,Z461),"0")+IFERROR(IF(Z462="",0,Z462),"0")</f>
        <v>0.22088000000000002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108</v>
      </c>
      <c r="Y464" s="379">
        <f>IFERROR(SUM(Y457:Y462),"0")</f>
        <v>113.4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3.3</v>
      </c>
      <c r="Y466" s="378">
        <f>IFERROR(IF(X466="",0,CEILING((X466/$H466),1)*$H466),"")</f>
        <v>3.96</v>
      </c>
      <c r="Z466" s="36">
        <f>IFERROR(IF(Y466=0,"",ROUNDUP(Y466/H466,0)*0.00627),"")</f>
        <v>1.881E-2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4.6999999999999993</v>
      </c>
      <c r="BN466" s="64">
        <f>IFERROR(Y466*I466/H466,"0")</f>
        <v>5.64</v>
      </c>
      <c r="BO466" s="64">
        <f>IFERROR(1/J466*(X466/H466),"0")</f>
        <v>1.2499999999999997E-2</v>
      </c>
      <c r="BP466" s="64">
        <f>IFERROR(1/J466*(Y466/H466),"0")</f>
        <v>1.4999999999999999E-2</v>
      </c>
    </row>
    <row r="467" spans="1:68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2.4999999999999996</v>
      </c>
      <c r="Y467" s="379">
        <f>IFERROR(Y466/H466,"0")</f>
        <v>3</v>
      </c>
      <c r="Z467" s="379">
        <f>IFERROR(IF(Z466="",0,Z466),"0")</f>
        <v>1.881E-2</v>
      </c>
      <c r="AA467" s="380"/>
      <c r="AB467" s="380"/>
      <c r="AC467" s="380"/>
    </row>
    <row r="468" spans="1:68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3.3</v>
      </c>
      <c r="Y468" s="379">
        <f>IFERROR(SUM(Y466:Y466),"0")</f>
        <v>3.96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4</v>
      </c>
      <c r="Y472" s="378">
        <f>IFERROR(IF(X472="",0,CEILING((X472/$H472),1)*$H472),"")</f>
        <v>4.8</v>
      </c>
      <c r="Z472" s="36">
        <f>IFERROR(IF(Y472=0,"",ROUNDUP(Y472/H472,0)*0.00502),"")</f>
        <v>2.0080000000000001E-2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4.3333333333333339</v>
      </c>
      <c r="BN472" s="64">
        <f>IFERROR(Y472*I472/H472,"0")</f>
        <v>5.2</v>
      </c>
      <c r="BO472" s="64">
        <f>IFERROR(1/J472*(X472/H472),"0")</f>
        <v>1.4245014245014247E-2</v>
      </c>
      <c r="BP472" s="64">
        <f>IFERROR(1/J472*(Y472/H472),"0")</f>
        <v>1.7094017094017096E-2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14</v>
      </c>
      <c r="Y473" s="378">
        <f>IFERROR(IF(X473="",0,CEILING((X473/$H473),1)*$H473),"")</f>
        <v>14.399999999999999</v>
      </c>
      <c r="Z473" s="36">
        <f>IFERROR(IF(Y473=0,"",ROUNDUP(Y473/H473,0)*0.00502),"")</f>
        <v>6.0240000000000002E-2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23.56666666666667</v>
      </c>
      <c r="BN473" s="64">
        <f>IFERROR(Y473*I473/H473,"0")</f>
        <v>24.24</v>
      </c>
      <c r="BO473" s="64">
        <f>IFERROR(1/J473*(X473/H473),"0")</f>
        <v>4.9857549857549865E-2</v>
      </c>
      <c r="BP473" s="64">
        <f>IFERROR(1/J473*(Y473/H473),"0")</f>
        <v>5.1282051282051287E-2</v>
      </c>
    </row>
    <row r="474" spans="1:68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15.000000000000002</v>
      </c>
      <c r="Y474" s="379">
        <f>IFERROR(Y471/H471,"0")+IFERROR(Y472/H472,"0")+IFERROR(Y473/H473,"0")</f>
        <v>16</v>
      </c>
      <c r="Z474" s="379">
        <f>IFERROR(IF(Z471="",0,Z471),"0")+IFERROR(IF(Z472="",0,Z472),"0")+IFERROR(IF(Z473="",0,Z473),"0")</f>
        <v>8.0320000000000003E-2</v>
      </c>
      <c r="AA474" s="380"/>
      <c r="AB474" s="380"/>
      <c r="AC474" s="380"/>
    </row>
    <row r="475" spans="1:68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18</v>
      </c>
      <c r="Y475" s="379">
        <f>IFERROR(SUM(Y471:Y473),"0")</f>
        <v>19.2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80</v>
      </c>
      <c r="Y484" s="378">
        <f t="shared" ref="Y484:Y491" si="83">IFERROR(IF(X484="",0,CEILING((X484/$H484),1)*$H484),"")</f>
        <v>84.48</v>
      </c>
      <c r="Z484" s="36">
        <f t="shared" ref="Z484:Z489" si="84">IFERROR(IF(Y484=0,"",ROUNDUP(Y484/H484,0)*0.01196),"")</f>
        <v>0.19136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85.454545454545453</v>
      </c>
      <c r="BN484" s="64">
        <f t="shared" ref="BN484:BN491" si="86">IFERROR(Y484*I484/H484,"0")</f>
        <v>90.24</v>
      </c>
      <c r="BO484" s="64">
        <f t="shared" ref="BO484:BO491" si="87">IFERROR(1/J484*(X484/H484),"0")</f>
        <v>0.14568764568764569</v>
      </c>
      <c r="BP484" s="64">
        <f t="shared" ref="BP484:BP491" si="88">IFERROR(1/J484*(Y484/H484),"0")</f>
        <v>0.15384615384615385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160</v>
      </c>
      <c r="Y487" s="378">
        <f t="shared" si="83"/>
        <v>163.68</v>
      </c>
      <c r="Z487" s="36">
        <f t="shared" si="84"/>
        <v>0.37075999999999998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170.90909090909091</v>
      </c>
      <c r="BN487" s="64">
        <f t="shared" si="86"/>
        <v>174.84</v>
      </c>
      <c r="BO487" s="64">
        <f t="shared" si="87"/>
        <v>0.29137529137529139</v>
      </c>
      <c r="BP487" s="64">
        <f t="shared" si="88"/>
        <v>0.29807692307692307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110</v>
      </c>
      <c r="Y489" s="378">
        <f t="shared" si="83"/>
        <v>110.88000000000001</v>
      </c>
      <c r="Z489" s="36">
        <f t="shared" si="84"/>
        <v>0.25115999999999999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117.49999999999999</v>
      </c>
      <c r="BN489" s="64">
        <f t="shared" si="86"/>
        <v>118.44</v>
      </c>
      <c r="BO489" s="64">
        <f t="shared" si="87"/>
        <v>0.20032051282051283</v>
      </c>
      <c r="BP489" s="64">
        <f t="shared" si="88"/>
        <v>0.20192307692307693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90</v>
      </c>
      <c r="Y490" s="378">
        <f t="shared" si="83"/>
        <v>90</v>
      </c>
      <c r="Z490" s="36">
        <f>IFERROR(IF(Y490=0,"",ROUNDUP(Y490/H490,0)*0.00937),"")</f>
        <v>0.23424999999999999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95.999999999999986</v>
      </c>
      <c r="BN490" s="64">
        <f t="shared" si="86"/>
        <v>95.999999999999986</v>
      </c>
      <c r="BO490" s="64">
        <f t="shared" si="87"/>
        <v>0.20833333333333334</v>
      </c>
      <c r="BP490" s="64">
        <f t="shared" si="88"/>
        <v>0.20833333333333334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132</v>
      </c>
      <c r="Y491" s="378">
        <f t="shared" si="83"/>
        <v>133.20000000000002</v>
      </c>
      <c r="Z491" s="36">
        <f>IFERROR(IF(Y491=0,"",ROUNDUP(Y491/H491,0)*0.00937),"")</f>
        <v>0.34669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140.79999999999998</v>
      </c>
      <c r="BN491" s="64">
        <f t="shared" si="86"/>
        <v>142.08000000000001</v>
      </c>
      <c r="BO491" s="64">
        <f t="shared" si="87"/>
        <v>0.30555555555555552</v>
      </c>
      <c r="BP491" s="64">
        <f t="shared" si="88"/>
        <v>0.3083333333333334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127.95454545454544</v>
      </c>
      <c r="Y492" s="379">
        <f>IFERROR(Y484/H484,"0")+IFERROR(Y485/H485,"0")+IFERROR(Y486/H486,"0")+IFERROR(Y487/H487,"0")+IFERROR(Y488/H488,"0")+IFERROR(Y489/H489,"0")+IFERROR(Y490/H490,"0")+IFERROR(Y491/H491,"0")</f>
        <v>130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1.39422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572</v>
      </c>
      <c r="Y493" s="379">
        <f>IFERROR(SUM(Y484:Y491),"0")</f>
        <v>582.24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150</v>
      </c>
      <c r="Y495" s="378">
        <f>IFERROR(IF(X495="",0,CEILING((X495/$H495),1)*$H495),"")</f>
        <v>153.12</v>
      </c>
      <c r="Z495" s="36">
        <f>IFERROR(IF(Y495=0,"",ROUNDUP(Y495/H495,0)*0.01196),"")</f>
        <v>0.34683999999999998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160.22727272727272</v>
      </c>
      <c r="BN495" s="64">
        <f>IFERROR(Y495*I495/H495,"0")</f>
        <v>163.56</v>
      </c>
      <c r="BO495" s="64">
        <f>IFERROR(1/J495*(X495/H495),"0")</f>
        <v>0.27316433566433568</v>
      </c>
      <c r="BP495" s="64">
        <f>IFERROR(1/J495*(Y495/H495),"0")</f>
        <v>0.27884615384615385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28.409090909090907</v>
      </c>
      <c r="Y497" s="379">
        <f>IFERROR(Y495/H495,"0")+IFERROR(Y496/H496,"0")</f>
        <v>29</v>
      </c>
      <c r="Z497" s="379">
        <f>IFERROR(IF(Z495="",0,Z495),"0")+IFERROR(IF(Z496="",0,Z496),"0")</f>
        <v>0.34683999999999998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150</v>
      </c>
      <c r="Y498" s="379">
        <f>IFERROR(SUM(Y495:Y496),"0")</f>
        <v>153.12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60</v>
      </c>
      <c r="Y500" s="378">
        <f t="shared" ref="Y500:Y505" si="89">IFERROR(IF(X500="",0,CEILING((X500/$H500),1)*$H500),"")</f>
        <v>63.36</v>
      </c>
      <c r="Z500" s="36">
        <f>IFERROR(IF(Y500=0,"",ROUNDUP(Y500/H500,0)*0.01196),"")</f>
        <v>0.14352000000000001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64.090909090909079</v>
      </c>
      <c r="BN500" s="64">
        <f t="shared" ref="BN500:BN505" si="91">IFERROR(Y500*I500/H500,"0")</f>
        <v>67.679999999999993</v>
      </c>
      <c r="BO500" s="64">
        <f t="shared" ref="BO500:BO505" si="92">IFERROR(1/J500*(X500/H500),"0")</f>
        <v>0.10926573426573427</v>
      </c>
      <c r="BP500" s="64">
        <f t="shared" ref="BP500:BP505" si="93">IFERROR(1/J500*(Y500/H500),"0")</f>
        <v>0.11538461538461539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50</v>
      </c>
      <c r="Y501" s="378">
        <f t="shared" si="89"/>
        <v>52.800000000000004</v>
      </c>
      <c r="Z501" s="36">
        <f>IFERROR(IF(Y501=0,"",ROUNDUP(Y501/H501,0)*0.01196),"")</f>
        <v>0.1196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53.409090909090907</v>
      </c>
      <c r="BN501" s="64">
        <f t="shared" si="91"/>
        <v>56.400000000000006</v>
      </c>
      <c r="BO501" s="64">
        <f t="shared" si="92"/>
        <v>9.1054778554778545E-2</v>
      </c>
      <c r="BP501" s="64">
        <f t="shared" si="93"/>
        <v>9.6153846153846159E-2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160</v>
      </c>
      <c r="Y502" s="378">
        <f t="shared" si="89"/>
        <v>163.68</v>
      </c>
      <c r="Z502" s="36">
        <f>IFERROR(IF(Y502=0,"",ROUNDUP(Y502/H502,0)*0.01196),"")</f>
        <v>0.37075999999999998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170.90909090909091</v>
      </c>
      <c r="BN502" s="64">
        <f t="shared" si="91"/>
        <v>174.84</v>
      </c>
      <c r="BO502" s="64">
        <f t="shared" si="92"/>
        <v>0.29137529137529139</v>
      </c>
      <c r="BP502" s="64">
        <f t="shared" si="93"/>
        <v>0.29807692307692307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54</v>
      </c>
      <c r="Y503" s="378">
        <f t="shared" si="89"/>
        <v>54</v>
      </c>
      <c r="Z503" s="36">
        <f>IFERROR(IF(Y503=0,"",ROUNDUP(Y503/H503,0)*0.00937),"")</f>
        <v>0.14055000000000001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57.599999999999994</v>
      </c>
      <c r="BN503" s="64">
        <f t="shared" si="91"/>
        <v>57.599999999999994</v>
      </c>
      <c r="BO503" s="64">
        <f t="shared" si="92"/>
        <v>0.125</v>
      </c>
      <c r="BP503" s="64">
        <f t="shared" si="93"/>
        <v>0.125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78</v>
      </c>
      <c r="Y505" s="378">
        <f t="shared" si="89"/>
        <v>79.2</v>
      </c>
      <c r="Z505" s="36">
        <f>IFERROR(IF(Y505=0,"",ROUNDUP(Y505/H505,0)*0.00937),"")</f>
        <v>0.20613999999999999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82.55</v>
      </c>
      <c r="BN505" s="64">
        <f t="shared" si="91"/>
        <v>83.820000000000007</v>
      </c>
      <c r="BO505" s="64">
        <f t="shared" si="92"/>
        <v>0.18055555555555555</v>
      </c>
      <c r="BP505" s="64">
        <f t="shared" si="93"/>
        <v>0.18333333333333332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87.803030303030297</v>
      </c>
      <c r="Y506" s="379">
        <f>IFERROR(Y500/H500,"0")+IFERROR(Y501/H501,"0")+IFERROR(Y502/H502,"0")+IFERROR(Y503/H503,"0")+IFERROR(Y504/H504,"0")+IFERROR(Y505/H505,"0")</f>
        <v>90</v>
      </c>
      <c r="Z506" s="379">
        <f>IFERROR(IF(Z500="",0,Z500),"0")+IFERROR(IF(Z501="",0,Z501),"0")+IFERROR(IF(Z502="",0,Z502),"0")+IFERROR(IF(Z503="",0,Z503),"0")+IFERROR(IF(Z504="",0,Z504),"0")+IFERROR(IF(Z505="",0,Z505),"0")</f>
        <v>0.98056999999999994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402</v>
      </c>
      <c r="Y507" s="379">
        <f>IFERROR(SUM(Y500:Y505),"0")</f>
        <v>413.04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30</v>
      </c>
      <c r="Y523" s="378">
        <f t="shared" si="94"/>
        <v>36</v>
      </c>
      <c r="Z523" s="36">
        <f>IFERROR(IF(Y523=0,"",ROUNDUP(Y523/H523,0)*0.02175),"")</f>
        <v>6.5250000000000002E-2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31.200000000000003</v>
      </c>
      <c r="BN523" s="64">
        <f t="shared" si="96"/>
        <v>37.440000000000005</v>
      </c>
      <c r="BO523" s="64">
        <f t="shared" si="97"/>
        <v>4.4642857142857137E-2</v>
      </c>
      <c r="BP523" s="64">
        <f t="shared" si="98"/>
        <v>5.3571428571428568E-2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2.5</v>
      </c>
      <c r="Y528" s="379">
        <f>IFERROR(Y521/H521,"0")+IFERROR(Y522/H522,"0")+IFERROR(Y523/H523,"0")+IFERROR(Y524/H524,"0")+IFERROR(Y525/H525,"0")+IFERROR(Y526/H526,"0")+IFERROR(Y527/H527,"0")</f>
        <v>3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6.5250000000000002E-2</v>
      </c>
      <c r="AA528" s="380"/>
      <c r="AB528" s="380"/>
      <c r="AC528" s="380"/>
    </row>
    <row r="529" spans="1:68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30</v>
      </c>
      <c r="Y529" s="379">
        <f>IFERROR(SUM(Y521:Y527),"0")</f>
        <v>36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hidden="1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hidden="1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hidden="1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700</v>
      </c>
      <c r="Y548" s="378">
        <f>IFERROR(IF(X548="",0,CEILING((X548/$H548),1)*$H548),"")</f>
        <v>702</v>
      </c>
      <c r="Z548" s="36">
        <f>IFERROR(IF(Y548=0,"",ROUNDUP(Y548/H548,0)*0.02175),"")</f>
        <v>1.9574999999999998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750.61538461538464</v>
      </c>
      <c r="BN548" s="64">
        <f>IFERROR(Y548*I548/H548,"0")</f>
        <v>752.7600000000001</v>
      </c>
      <c r="BO548" s="64">
        <f>IFERROR(1/J548*(X548/H548),"0")</f>
        <v>1.6025641025641026</v>
      </c>
      <c r="BP548" s="64">
        <f>IFERROR(1/J548*(Y548/H548),"0")</f>
        <v>1.607142857142857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89.743589743589752</v>
      </c>
      <c r="Y552" s="379">
        <f>IFERROR(Y548/H548,"0")+IFERROR(Y549/H549,"0")+IFERROR(Y550/H550,"0")+IFERROR(Y551/H551,"0")</f>
        <v>90</v>
      </c>
      <c r="Z552" s="379">
        <f>IFERROR(IF(Z548="",0,Z548),"0")+IFERROR(IF(Z549="",0,Z549),"0")+IFERROR(IF(Z550="",0,Z550),"0")+IFERROR(IF(Z551="",0,Z551),"0")</f>
        <v>1.9574999999999998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700</v>
      </c>
      <c r="Y553" s="379">
        <f>IFERROR(SUM(Y548:Y551),"0")</f>
        <v>702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10</v>
      </c>
      <c r="Y556" s="378">
        <f>IFERROR(IF(X556="",0,CEILING((X556/$H556),1)*$H556),"")</f>
        <v>15.6</v>
      </c>
      <c r="Z556" s="36">
        <f>IFERROR(IF(Y556=0,"",ROUNDUP(Y556/H556,0)*0.02175),"")</f>
        <v>4.3499999999999997E-2</v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10.615384615384615</v>
      </c>
      <c r="BN556" s="64">
        <f>IFERROR(Y556*I556/H556,"0")</f>
        <v>16.559999999999999</v>
      </c>
      <c r="BO556" s="64">
        <f>IFERROR(1/J556*(X556/H556),"0")</f>
        <v>2.2893772893772896E-2</v>
      </c>
      <c r="BP556" s="64">
        <f>IFERROR(1/J556*(Y556/H556),"0")</f>
        <v>3.5714285714285712E-2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10</v>
      </c>
      <c r="Y558" s="378">
        <f>IFERROR(IF(X558="",0,CEILING((X558/$H558),1)*$H558),"")</f>
        <v>15.6</v>
      </c>
      <c r="Z558" s="36">
        <f>IFERROR(IF(Y558=0,"",ROUNDUP(Y558/H558,0)*0.02175),"")</f>
        <v>4.3499999999999997E-2</v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10.615384615384615</v>
      </c>
      <c r="BN558" s="64">
        <f>IFERROR(Y558*I558/H558,"0")</f>
        <v>16.559999999999999</v>
      </c>
      <c r="BO558" s="64">
        <f>IFERROR(1/J558*(X558/H558),"0")</f>
        <v>2.2893772893772896E-2</v>
      </c>
      <c r="BP558" s="64">
        <f>IFERROR(1/J558*(Y558/H558),"0")</f>
        <v>3.5714285714285712E-2</v>
      </c>
    </row>
    <row r="559" spans="1:68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2.5641025641025643</v>
      </c>
      <c r="Y559" s="379">
        <f>IFERROR(Y555/H555,"0")+IFERROR(Y556/H556,"0")+IFERROR(Y557/H557,"0")+IFERROR(Y558/H558,"0")</f>
        <v>4</v>
      </c>
      <c r="Z559" s="379">
        <f>IFERROR(IF(Z555="",0,Z555),"0")+IFERROR(IF(Z556="",0,Z556),"0")+IFERROR(IF(Z557="",0,Z557),"0")+IFERROR(IF(Z558="",0,Z558),"0")</f>
        <v>8.6999999999999994E-2</v>
      </c>
      <c r="AA559" s="380"/>
      <c r="AB559" s="380"/>
      <c r="AC559" s="380"/>
    </row>
    <row r="560" spans="1:68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20</v>
      </c>
      <c r="Y560" s="379">
        <f>IFERROR(SUM(Y555:Y558),"0")</f>
        <v>31.2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17541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17708.72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18686.461104374539</v>
      </c>
      <c r="Y580" s="379">
        <f>IFERROR(SUM(BN22:BN576),"0")</f>
        <v>18864.954000000002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35</v>
      </c>
      <c r="Y581" s="38">
        <f>ROUNDUP(SUM(BP22:BP576),0)</f>
        <v>35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19561.461104374539</v>
      </c>
      <c r="Y582" s="379">
        <f>GrossWeightTotalR+PalletQtyTotalR*25</f>
        <v>19739.954000000002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3821.446858377893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3854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39.72484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351.20000000000005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1376.7000000000003</v>
      </c>
      <c r="E589" s="46">
        <f>IFERROR(Y105*1,"0")+IFERROR(Y106*1,"0")+IFERROR(Y107*1,"0")+IFERROR(Y108*1,"0")+IFERROR(Y109*1,"0")+IFERROR(Y113*1,"0")+IFERROR(Y114*1,"0")+IFERROR(Y115*1,"0")+IFERROR(Y116*1,"0")+IFERROR(Y117*1,"0")</f>
        <v>865.8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1370.3000000000002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99</v>
      </c>
      <c r="H589" s="46">
        <f>IFERROR(Y175*1,"0")+IFERROR(Y176*1,"0")+IFERROR(Y177*1,"0")+IFERROR(Y178*1,"0")+IFERROR(Y179*1,"0")+IFERROR(Y180*1,"0")+IFERROR(Y181*1,"0")+IFERROR(Y182*1,"0")</f>
        <v>634.20000000000005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2097.2999999999997</v>
      </c>
      <c r="J589" s="46">
        <f>IFERROR(Y231*1,"0")+IFERROR(Y232*1,"0")+IFERROR(Y233*1,"0")+IFERROR(Y234*1,"0")+IFERROR(Y235*1,"0")+IFERROR(Y236*1,"0")+IFERROR(Y237*1,"0")+IFERROR(Y238*1,"0")</f>
        <v>24</v>
      </c>
      <c r="K589" s="46">
        <f>IFERROR(Y243*1,"0")+IFERROR(Y244*1,"0")+IFERROR(Y245*1,"0")+IFERROR(Y246*1,"0")+IFERROR(Y247*1,"0")+IFERROR(Y248*1,"0")+IFERROR(Y249*1,"0")+IFERROR(Y250*1,"0")</f>
        <v>270.8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643.19999999999993</v>
      </c>
      <c r="R589" s="46">
        <f>IFERROR(Y286*1,"0")</f>
        <v>0</v>
      </c>
      <c r="S589" s="46">
        <f>IFERROR(Y291*1,"0")+IFERROR(Y295*1,"0")+IFERROR(Y296*1,"0")</f>
        <v>176.4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505</v>
      </c>
      <c r="U589" s="46">
        <f>IFERROR(Y348*1,"0")+IFERROR(Y352*1,"0")+IFERROR(Y353*1,"0")+IFERROR(Y354*1,"0")</f>
        <v>977.7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5786.8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91.2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384.96000000000004</v>
      </c>
      <c r="Y589" s="46">
        <f>IFERROR(Y453*1,"0")+IFERROR(Y457*1,"0")+IFERROR(Y458*1,"0")+IFERROR(Y459*1,"0")+IFERROR(Y460*1,"0")+IFERROR(Y461*1,"0")+IFERROR(Y462*1,"0")+IFERROR(Y466*1,"0")</f>
        <v>117.36</v>
      </c>
      <c r="Z589" s="46">
        <f>IFERROR(Y471*1,"0")+IFERROR(Y472*1,"0")+IFERROR(Y473*1,"0")</f>
        <v>19.2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1148.4000000000001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769.2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300,00"/>
        <filter val="1 460,00"/>
        <filter val="1 500,00"/>
        <filter val="1 900,00"/>
        <filter val="10,00"/>
        <filter val="10,71"/>
        <filter val="100,00"/>
        <filter val="101,19"/>
        <filter val="108,00"/>
        <filter val="110,00"/>
        <filter val="112,00"/>
        <filter val="120,00"/>
        <filter val="127,78"/>
        <filter val="127,95"/>
        <filter val="13,10"/>
        <filter val="130,00"/>
        <filter val="132,00"/>
        <filter val="133,33"/>
        <filter val="14,00"/>
        <filter val="140,00"/>
        <filter val="15,00"/>
        <filter val="150,00"/>
        <filter val="16,67"/>
        <filter val="160,00"/>
        <filter val="166,19"/>
        <filter val="17 541,00"/>
        <filter val="17,50"/>
        <filter val="170,00"/>
        <filter val="175,00"/>
        <filter val="18 686,46"/>
        <filter val="18,00"/>
        <filter val="180,00"/>
        <filter val="19 561,46"/>
        <filter val="190,00"/>
        <filter val="2,50"/>
        <filter val="2,56"/>
        <filter val="20,00"/>
        <filter val="200,00"/>
        <filter val="210,00"/>
        <filter val="213,33"/>
        <filter val="225,00"/>
        <filter val="24,00"/>
        <filter val="240,00"/>
        <filter val="25,00"/>
        <filter val="260,00"/>
        <filter val="266,67"/>
        <filter val="28,00"/>
        <filter val="28,41"/>
        <filter val="280,00"/>
        <filter val="285,00"/>
        <filter val="29,70"/>
        <filter val="3 821,45"/>
        <filter val="3,00"/>
        <filter val="3,30"/>
        <filter val="3,85"/>
        <filter val="30,00"/>
        <filter val="300,00"/>
        <filter val="315,00"/>
        <filter val="32,38"/>
        <filter val="340,00"/>
        <filter val="35"/>
        <filter val="35,00"/>
        <filter val="350,00"/>
        <filter val="360,00"/>
        <filter val="375,00"/>
        <filter val="376,00"/>
        <filter val="380,00"/>
        <filter val="4 225,00"/>
        <filter val="4,00"/>
        <filter val="40,00"/>
        <filter val="402,00"/>
        <filter val="405,00"/>
        <filter val="42,00"/>
        <filter val="42,07"/>
        <filter val="420,00"/>
        <filter val="430,00"/>
        <filter val="440,00"/>
        <filter val="450,00"/>
        <filter val="48,00"/>
        <filter val="485,00"/>
        <filter val="5,00"/>
        <filter val="5,13"/>
        <filter val="50,00"/>
        <filter val="520,00"/>
        <filter val="54,00"/>
        <filter val="54,40"/>
        <filter val="554,02"/>
        <filter val="56,00"/>
        <filter val="572,00"/>
        <filter val="595,00"/>
        <filter val="6,00"/>
        <filter val="60,00"/>
        <filter val="63,89"/>
        <filter val="630,00"/>
        <filter val="640,00"/>
        <filter val="65,00"/>
        <filter val="70,00"/>
        <filter val="700,00"/>
        <filter val="72,00"/>
        <filter val="75,93"/>
        <filter val="750,00"/>
        <filter val="78,00"/>
        <filter val="80,00"/>
        <filter val="83,33"/>
        <filter val="849,00"/>
        <filter val="85,74"/>
        <filter val="87,14"/>
        <filter val="87,80"/>
        <filter val="89,74"/>
        <filter val="90,00"/>
        <filter val="94,50"/>
        <filter val="945,00"/>
        <filter val="96,00"/>
        <filter val="96,30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