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D726E4-4499-4586-AECA-E84BB8BF76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97" i="1" s="1"/>
  <c r="BM22" i="1"/>
  <c r="Y22" i="1"/>
  <c r="B605" i="1" s="1"/>
  <c r="P22" i="1"/>
  <c r="H10" i="1"/>
  <c r="A9" i="1"/>
  <c r="F10" i="1" s="1"/>
  <c r="D7" i="1"/>
  <c r="Q6" i="1"/>
  <c r="P2" i="1"/>
  <c r="BP274" i="1" l="1"/>
  <c r="BN274" i="1"/>
  <c r="Z274" i="1"/>
  <c r="BP329" i="1"/>
  <c r="BN329" i="1"/>
  <c r="Z329" i="1"/>
  <c r="BP350" i="1"/>
  <c r="BN350" i="1"/>
  <c r="Z350" i="1"/>
  <c r="BP370" i="1"/>
  <c r="BN370" i="1"/>
  <c r="Z370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8" i="1" s="1"/>
  <c r="X599" i="1"/>
  <c r="Y36" i="1"/>
  <c r="Z30" i="1"/>
  <c r="BN30" i="1"/>
  <c r="C605" i="1"/>
  <c r="Z58" i="1"/>
  <c r="BN58" i="1"/>
  <c r="Z70" i="1"/>
  <c r="BN70" i="1"/>
  <c r="Z75" i="1"/>
  <c r="BN75" i="1"/>
  <c r="Z89" i="1"/>
  <c r="BN89" i="1"/>
  <c r="Z108" i="1"/>
  <c r="BN108" i="1"/>
  <c r="Y118" i="1"/>
  <c r="Z125" i="1"/>
  <c r="BN125" i="1"/>
  <c r="Y136" i="1"/>
  <c r="Z132" i="1"/>
  <c r="BN132" i="1"/>
  <c r="Z142" i="1"/>
  <c r="BN142" i="1"/>
  <c r="Z163" i="1"/>
  <c r="BN163" i="1"/>
  <c r="Z183" i="1"/>
  <c r="BN183" i="1"/>
  <c r="Z195" i="1"/>
  <c r="BN195" i="1"/>
  <c r="Z214" i="1"/>
  <c r="BN214" i="1"/>
  <c r="Z224" i="1"/>
  <c r="BN224" i="1"/>
  <c r="Z232" i="1"/>
  <c r="BN232" i="1"/>
  <c r="Z242" i="1"/>
  <c r="BN242" i="1"/>
  <c r="Z253" i="1"/>
  <c r="BN253" i="1"/>
  <c r="Z266" i="1"/>
  <c r="BN266" i="1"/>
  <c r="BP295" i="1"/>
  <c r="BN295" i="1"/>
  <c r="Z295" i="1"/>
  <c r="BP345" i="1"/>
  <c r="BN345" i="1"/>
  <c r="Z345" i="1"/>
  <c r="BP351" i="1"/>
  <c r="BN351" i="1"/>
  <c r="Z351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289" i="1"/>
  <c r="BP170" i="1"/>
  <c r="BN170" i="1"/>
  <c r="BP179" i="1"/>
  <c r="BN179" i="1"/>
  <c r="Z179" i="1"/>
  <c r="Z28" i="1"/>
  <c r="BN28" i="1"/>
  <c r="Z34" i="1"/>
  <c r="BN34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Y165" i="1"/>
  <c r="Z170" i="1"/>
  <c r="Y181" i="1"/>
  <c r="Z185" i="1"/>
  <c r="BN185" i="1"/>
  <c r="Z193" i="1"/>
  <c r="BN193" i="1"/>
  <c r="Z197" i="1"/>
  <c r="BN197" i="1"/>
  <c r="Z208" i="1"/>
  <c r="BN208" i="1"/>
  <c r="BP208" i="1"/>
  <c r="Z216" i="1"/>
  <c r="BN216" i="1"/>
  <c r="Z220" i="1"/>
  <c r="BN220" i="1"/>
  <c r="Y236" i="1"/>
  <c r="Z226" i="1"/>
  <c r="BN226" i="1"/>
  <c r="Z230" i="1"/>
  <c r="BN230" i="1"/>
  <c r="Z234" i="1"/>
  <c r="BN234" i="1"/>
  <c r="Z240" i="1"/>
  <c r="BN240" i="1"/>
  <c r="Z247" i="1"/>
  <c r="BN247" i="1"/>
  <c r="Z251" i="1"/>
  <c r="BN251" i="1"/>
  <c r="Z260" i="1"/>
  <c r="BN260" i="1"/>
  <c r="Z264" i="1"/>
  <c r="BN264" i="1"/>
  <c r="Z271" i="1"/>
  <c r="BN271" i="1"/>
  <c r="Z272" i="1"/>
  <c r="BN272" i="1"/>
  <c r="Z276" i="1"/>
  <c r="BN276" i="1"/>
  <c r="Z288" i="1"/>
  <c r="BN288" i="1"/>
  <c r="Z293" i="1"/>
  <c r="BN293" i="1"/>
  <c r="Z297" i="1"/>
  <c r="BN297" i="1"/>
  <c r="Z318" i="1"/>
  <c r="BN318" i="1"/>
  <c r="Z319" i="1"/>
  <c r="BN319" i="1"/>
  <c r="Z323" i="1"/>
  <c r="BN323" i="1"/>
  <c r="Z331" i="1"/>
  <c r="BN331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Z277" i="1" s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8" i="1" l="1"/>
  <c r="Z513" i="1"/>
  <c r="Z401" i="1"/>
  <c r="Z371" i="1"/>
  <c r="Z267" i="1"/>
  <c r="Z243" i="1"/>
  <c r="Z149" i="1"/>
  <c r="Z64" i="1"/>
  <c r="Z461" i="1"/>
  <c r="Z298" i="1"/>
  <c r="Z551" i="1"/>
  <c r="Z221" i="1"/>
  <c r="Z199" i="1"/>
  <c r="Z180" i="1"/>
  <c r="Z135" i="1"/>
  <c r="Z127" i="1"/>
  <c r="Z101" i="1"/>
  <c r="Z76" i="1"/>
  <c r="Z36" i="1"/>
  <c r="Z255" i="1"/>
  <c r="Z235" i="1"/>
  <c r="Z144" i="1"/>
  <c r="Z396" i="1"/>
  <c r="Z385" i="1"/>
  <c r="Z575" i="1"/>
  <c r="Z561" i="1"/>
  <c r="Z522" i="1"/>
  <c r="Z508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<sst xmlns="http://schemas.openxmlformats.org/spreadsheetml/2006/main" count="2465" uniqueCount="787">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</sst>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45544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0.41666666666666669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205</v>
      </c>
      <c r="Y53" s="384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214.11111111111111</v>
      </c>
      <c r="BN53" s="64">
        <f t="shared" ref="BN53:BN58" si="8">IFERROR(Y53*I53/H53,"0")</f>
        <v>214.32</v>
      </c>
      <c r="BO53" s="64">
        <f t="shared" ref="BO53:BO58" si="9">IFERROR(1/J53*(X53/H53),"0")</f>
        <v>0.33895502645502645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5</v>
      </c>
      <c r="Y55" s="384">
        <f t="shared" si="6"/>
        <v>11.2</v>
      </c>
      <c r="Z55" s="36">
        <f>IFERROR(IF(Y55=0,"",ROUNDUP(Y55/H55,0)*0.02175),"")</f>
        <v>2.1749999999999999E-2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5.2142857142857144</v>
      </c>
      <c r="BN55" s="64">
        <f t="shared" si="8"/>
        <v>11.680000000000001</v>
      </c>
      <c r="BO55" s="64">
        <f t="shared" si="9"/>
        <v>7.9719387755102043E-3</v>
      </c>
      <c r="BP55" s="64">
        <f t="shared" si="10"/>
        <v>1.7857142857142856E-2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19.427910052910054</v>
      </c>
      <c r="Y59" s="385">
        <f>IFERROR(Y53/H53,"0")+IFERROR(Y54/H54,"0")+IFERROR(Y55/H55,"0")+IFERROR(Y56/H56,"0")+IFERROR(Y57/H57,"0")+IFERROR(Y58/H58,"0")</f>
        <v>20</v>
      </c>
      <c r="Z59" s="385">
        <f>IFERROR(IF(Z53="",0,Z53),"0")+IFERROR(IF(Z54="",0,Z54),"0")+IFERROR(IF(Z55="",0,Z55),"0")+IFERROR(IF(Z56="",0,Z56),"0")+IFERROR(IF(Z57="",0,Z57),"0")+IFERROR(IF(Z58="",0,Z58),"0")</f>
        <v>0.43499999999999994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210</v>
      </c>
      <c r="Y60" s="385">
        <f>IFERROR(SUM(Y53:Y58),"0")</f>
        <v>216.4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177</v>
      </c>
      <c r="Y70" s="384">
        <f t="shared" si="11"/>
        <v>183.60000000000002</v>
      </c>
      <c r="Z70" s="36">
        <f>IFERROR(IF(Y70=0,"",ROUNDUP(Y70/H70,0)*0.02175),"")</f>
        <v>0.36974999999999997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184.86666666666665</v>
      </c>
      <c r="BN70" s="64">
        <f t="shared" si="13"/>
        <v>191.76000000000002</v>
      </c>
      <c r="BO70" s="64">
        <f t="shared" si="14"/>
        <v>0.29265873015873017</v>
      </c>
      <c r="BP70" s="64">
        <f t="shared" si="15"/>
        <v>0.30357142857142855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18</v>
      </c>
      <c r="Y73" s="384">
        <f t="shared" si="11"/>
        <v>20</v>
      </c>
      <c r="Z73" s="36">
        <f>IFERROR(IF(Y73=0,"",ROUNDUP(Y73/H73,0)*0.00937),"")</f>
        <v>4.6850000000000003E-2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19.080000000000002</v>
      </c>
      <c r="BN73" s="64">
        <f t="shared" si="13"/>
        <v>21.200000000000003</v>
      </c>
      <c r="BO73" s="64">
        <f t="shared" si="14"/>
        <v>3.7499999999999999E-2</v>
      </c>
      <c r="BP73" s="64">
        <f t="shared" si="15"/>
        <v>4.1666666666666664E-2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20.888888888888889</v>
      </c>
      <c r="Y76" s="385">
        <f>IFERROR(Y68/H68,"0")+IFERROR(Y69/H69,"0")+IFERROR(Y70/H70,"0")+IFERROR(Y71/H71,"0")+IFERROR(Y72/H72,"0")+IFERROR(Y73/H73,"0")+IFERROR(Y74/H74,"0")+IFERROR(Y75/H75,"0")</f>
        <v>22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0.41659999999999997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195</v>
      </c>
      <c r="Y77" s="385">
        <f>IFERROR(SUM(Y68:Y75),"0")</f>
        <v>203.60000000000002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153</v>
      </c>
      <c r="Y79" s="384">
        <f>IFERROR(IF(X79="",0,CEILING((X79/$H79),1)*$H79),"")</f>
        <v>162</v>
      </c>
      <c r="Z79" s="36">
        <f>IFERROR(IF(Y79=0,"",ROUNDUP(Y79/H79,0)*0.02175),"")</f>
        <v>0.32624999999999998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159.79999999999998</v>
      </c>
      <c r="BN79" s="64">
        <f>IFERROR(Y79*I79/H79,"0")</f>
        <v>169.2</v>
      </c>
      <c r="BO79" s="64">
        <f>IFERROR(1/J79*(X79/H79),"0")</f>
        <v>0.25297619047619047</v>
      </c>
      <c r="BP79" s="64">
        <f>IFERROR(1/J79*(Y79/H79),"0")</f>
        <v>0.26785714285714279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14.166666666666666</v>
      </c>
      <c r="Y81" s="385">
        <f>IFERROR(Y79/H79,"0")+IFERROR(Y80/H80,"0")</f>
        <v>14.999999999999998</v>
      </c>
      <c r="Z81" s="385">
        <f>IFERROR(IF(Z79="",0,Z79),"0")+IFERROR(IF(Z80="",0,Z80),"0")</f>
        <v>0.32624999999999998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153</v>
      </c>
      <c r="Y82" s="385">
        <f>IFERROR(SUM(Y79:Y80),"0")</f>
        <v>162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14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14.940000000000001</v>
      </c>
      <c r="BN98" s="64">
        <f>IFERROR(Y98*I98/H98,"0")</f>
        <v>17.928000000000001</v>
      </c>
      <c r="BO98" s="64">
        <f>IFERROR(1/J98*(X98/H98),"0")</f>
        <v>2.9761904761904757E-2</v>
      </c>
      <c r="BP98" s="64">
        <f>IFERROR(1/J98*(Y98/H98),"0")</f>
        <v>3.5714285714285712E-2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1.6666666666666665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14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99</v>
      </c>
      <c r="Y105" s="384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103.39999999999999</v>
      </c>
      <c r="BN105" s="64">
        <f>IFERROR(Y105*I105/H105,"0")</f>
        <v>112.8</v>
      </c>
      <c r="BO105" s="64">
        <f>IFERROR(1/J105*(X105/H105),"0")</f>
        <v>0.16369047619047616</v>
      </c>
      <c r="BP105" s="64">
        <f>IFERROR(1/J105*(Y105/H105),"0")</f>
        <v>0.17857142857142855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5</v>
      </c>
      <c r="Y108" s="384">
        <f>IFERROR(IF(X108="",0,CEILING((X108/$H108),1)*$H108),"")</f>
        <v>9</v>
      </c>
      <c r="Z108" s="36">
        <f>IFERROR(IF(Y108=0,"",ROUNDUP(Y108/H108,0)*0.00937),"")</f>
        <v>1.874E-2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5.2333333333333334</v>
      </c>
      <c r="BN108" s="64">
        <f>IFERROR(Y108*I108/H108,"0")</f>
        <v>9.42</v>
      </c>
      <c r="BO108" s="64">
        <f>IFERROR(1/J108*(X108/H108),"0")</f>
        <v>9.2592592592592587E-3</v>
      </c>
      <c r="BP108" s="64">
        <f>IFERROR(1/J108*(Y108/H108),"0")</f>
        <v>1.6666666666666666E-2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10.277777777777777</v>
      </c>
      <c r="Y110" s="385">
        <f>IFERROR(Y105/H105,"0")+IFERROR(Y106/H106,"0")+IFERROR(Y107/H107,"0")+IFERROR(Y108/H108,"0")+IFERROR(Y109/H109,"0")</f>
        <v>12</v>
      </c>
      <c r="Z110" s="385">
        <f>IFERROR(IF(Z105="",0,Z105),"0")+IFERROR(IF(Z106="",0,Z106),"0")+IFERROR(IF(Z107="",0,Z107),"0")+IFERROR(IF(Z108="",0,Z108),"0")+IFERROR(IF(Z109="",0,Z109),"0")</f>
        <v>0.23623999999999998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104</v>
      </c>
      <c r="Y111" s="385">
        <f>IFERROR(SUM(Y105:Y109),"0")</f>
        <v>117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92</v>
      </c>
      <c r="Y114" s="384">
        <f>IFERROR(IF(X114="",0,CEILING((X114/$H114),1)*$H114),"")</f>
        <v>92.4</v>
      </c>
      <c r="Z114" s="36">
        <f>IFERROR(IF(Y114=0,"",ROUNDUP(Y114/H114,0)*0.02175),"")</f>
        <v>0.23924999999999999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98.177142857142854</v>
      </c>
      <c r="BN114" s="64">
        <f>IFERROR(Y114*I114/H114,"0")</f>
        <v>98.604000000000013</v>
      </c>
      <c r="BO114" s="64">
        <f>IFERROR(1/J114*(X114/H114),"0")</f>
        <v>0.195578231292517</v>
      </c>
      <c r="BP114" s="64">
        <f>IFERROR(1/J114*(Y114/H114),"0")</f>
        <v>0.19642857142857142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236</v>
      </c>
      <c r="Y115" s="384">
        <f>IFERROR(IF(X115="",0,CEILING((X115/$H115),1)*$H115),"")</f>
        <v>237.60000000000002</v>
      </c>
      <c r="Z115" s="36">
        <f>IFERROR(IF(Y115=0,"",ROUNDUP(Y115/H115,0)*0.00753),"")</f>
        <v>0.66264000000000001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259.77481481481476</v>
      </c>
      <c r="BN115" s="64">
        <f>IFERROR(Y115*I115/H115,"0")</f>
        <v>261.536</v>
      </c>
      <c r="BO115" s="64">
        <f>IFERROR(1/J115*(X115/H115),"0")</f>
        <v>0.56030389363722688</v>
      </c>
      <c r="BP115" s="64">
        <f>IFERROR(1/J115*(Y115/H115),"0")</f>
        <v>0.5641025641025641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98.359788359788354</v>
      </c>
      <c r="Y118" s="385">
        <f>IFERROR(Y113/H113,"0")+IFERROR(Y114/H114,"0")+IFERROR(Y115/H115,"0")+IFERROR(Y116/H116,"0")+IFERROR(Y117/H117,"0")</f>
        <v>99</v>
      </c>
      <c r="Z118" s="385">
        <f>IFERROR(IF(Z113="",0,Z113),"0")+IFERROR(IF(Z114="",0,Z114),"0")+IFERROR(IF(Z115="",0,Z115),"0")+IFERROR(IF(Z116="",0,Z116),"0")+IFERROR(IF(Z117="",0,Z117),"0")</f>
        <v>0.90188999999999997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328</v>
      </c>
      <c r="Y119" s="385">
        <f>IFERROR(SUM(Y113:Y117),"0")</f>
        <v>330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62</v>
      </c>
      <c r="Y123" s="384">
        <f>IFERROR(IF(X123="",0,CEILING((X123/$H123),1)*$H123),"")</f>
        <v>67.199999999999989</v>
      </c>
      <c r="Z123" s="36">
        <f>IFERROR(IF(Y123=0,"",ROUNDUP(Y123/H123,0)*0.02175),"")</f>
        <v>0.1305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64.657142857142858</v>
      </c>
      <c r="BN123" s="64">
        <f>IFERROR(Y123*I123/H123,"0")</f>
        <v>70.079999999999984</v>
      </c>
      <c r="BO123" s="64">
        <f>IFERROR(1/J123*(X123/H123),"0")</f>
        <v>9.8852040816326536E-2</v>
      </c>
      <c r="BP123" s="64">
        <f>IFERROR(1/J123*(Y123/H123),"0")</f>
        <v>0.10714285714285712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5.5357142857142865</v>
      </c>
      <c r="Y127" s="385">
        <f>IFERROR(Y122/H122,"0")+IFERROR(Y123/H123,"0")+IFERROR(Y124/H124,"0")+IFERROR(Y125/H125,"0")+IFERROR(Y126/H126,"0")</f>
        <v>5.9999999999999991</v>
      </c>
      <c r="Z127" s="385">
        <f>IFERROR(IF(Z122="",0,Z122),"0")+IFERROR(IF(Z123="",0,Z123),"0")+IFERROR(IF(Z124="",0,Z124),"0")+IFERROR(IF(Z125="",0,Z125),"0")+IFERROR(IF(Z126="",0,Z126),"0")</f>
        <v>0.1305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62</v>
      </c>
      <c r="Y128" s="385">
        <f>IFERROR(SUM(Y122:Y126),"0")</f>
        <v>67.199999999999989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242</v>
      </c>
      <c r="Y139" s="384">
        <f t="shared" si="21"/>
        <v>243.60000000000002</v>
      </c>
      <c r="Z139" s="36">
        <f>IFERROR(IF(Y139=0,"",ROUNDUP(Y139/H139,0)*0.02175),"")</f>
        <v>0.63074999999999992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258.0757142857143</v>
      </c>
      <c r="BN139" s="64">
        <f t="shared" si="23"/>
        <v>259.78200000000004</v>
      </c>
      <c r="BO139" s="64">
        <f t="shared" si="24"/>
        <v>0.5144557823129251</v>
      </c>
      <c r="BP139" s="64">
        <f t="shared" si="25"/>
        <v>0.51785714285714279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341</v>
      </c>
      <c r="Y141" s="384">
        <f t="shared" si="21"/>
        <v>342.90000000000003</v>
      </c>
      <c r="Z141" s="36">
        <f>IFERROR(IF(Y141=0,"",ROUNDUP(Y141/H141,0)*0.00753),"")</f>
        <v>0.95630999999999999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375.35259259259254</v>
      </c>
      <c r="BN141" s="64">
        <f t="shared" si="23"/>
        <v>377.44400000000002</v>
      </c>
      <c r="BO141" s="64">
        <f t="shared" si="24"/>
        <v>0.80959164292497621</v>
      </c>
      <c r="BP141" s="64">
        <f t="shared" si="25"/>
        <v>0.8141025641025641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155.1058201058201</v>
      </c>
      <c r="Y144" s="385">
        <f>IFERROR(Y138/H138,"0")+IFERROR(Y139/H139,"0")+IFERROR(Y140/H140,"0")+IFERROR(Y141/H141,"0")+IFERROR(Y142/H142,"0")+IFERROR(Y143/H143,"0")</f>
        <v>156</v>
      </c>
      <c r="Z144" s="385">
        <f>IFERROR(IF(Z138="",0,Z138),"0")+IFERROR(IF(Z139="",0,Z139),"0")+IFERROR(IF(Z140="",0,Z140),"0")+IFERROR(IF(Z141="",0,Z141),"0")+IFERROR(IF(Z142="",0,Z142),"0")+IFERROR(IF(Z143="",0,Z143),"0")</f>
        <v>1.5870599999999999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583</v>
      </c>
      <c r="Y145" s="385">
        <f>IFERROR(SUM(Y138:Y143),"0")</f>
        <v>586.5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16</v>
      </c>
      <c r="Y183" s="384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17.074285714285715</v>
      </c>
      <c r="BN183" s="64">
        <f>IFERROR(Y183*I183/H183,"0")</f>
        <v>17.928000000000001</v>
      </c>
      <c r="BO183" s="64">
        <f>IFERROR(1/J183*(X183/H183),"0")</f>
        <v>3.4013605442176867E-2</v>
      </c>
      <c r="BP183" s="64">
        <f>IFERROR(1/J183*(Y183/H183),"0")</f>
        <v>3.5714285714285712E-2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1.9047619047619047</v>
      </c>
      <c r="Y186" s="385">
        <f>IFERROR(Y183/H183,"0")+IFERROR(Y184/H184,"0")+IFERROR(Y185/H185,"0")</f>
        <v>2</v>
      </c>
      <c r="Z186" s="385">
        <f>IFERROR(IF(Z183="",0,Z183),"0")+IFERROR(IF(Z184="",0,Z184),"0")+IFERROR(IF(Z185="",0,Z185),"0")</f>
        <v>4.3499999999999997E-2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16</v>
      </c>
      <c r="Y187" s="385">
        <f>IFERROR(SUM(Y183:Y185),"0")</f>
        <v>16.8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18</v>
      </c>
      <c r="Y193" s="384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18.857142857142858</v>
      </c>
      <c r="BN193" s="64">
        <f t="shared" si="28"/>
        <v>22</v>
      </c>
      <c r="BO193" s="64">
        <f t="shared" si="29"/>
        <v>2.7472527472527472E-2</v>
      </c>
      <c r="BP193" s="64">
        <f t="shared" si="30"/>
        <v>3.2051282051282048E-2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24</v>
      </c>
      <c r="Y194" s="384">
        <f t="shared" si="26"/>
        <v>25.200000000000003</v>
      </c>
      <c r="Z194" s="36">
        <f>IFERROR(IF(Y194=0,"",ROUNDUP(Y194/H194,0)*0.00502),"")</f>
        <v>6.0240000000000002E-2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25.485714285714284</v>
      </c>
      <c r="BN194" s="64">
        <f t="shared" si="28"/>
        <v>26.76</v>
      </c>
      <c r="BO194" s="64">
        <f t="shared" si="29"/>
        <v>4.8840048840048847E-2</v>
      </c>
      <c r="BP194" s="64">
        <f t="shared" si="30"/>
        <v>5.1282051282051287E-2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36</v>
      </c>
      <c r="Y196" s="384">
        <f t="shared" si="26"/>
        <v>37.800000000000004</v>
      </c>
      <c r="Z196" s="36">
        <f>IFERROR(IF(Y196=0,"",ROUNDUP(Y196/H196,0)*0.00502),"")</f>
        <v>9.0359999999999996E-2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37.714285714285715</v>
      </c>
      <c r="BN196" s="64">
        <f t="shared" si="28"/>
        <v>39.6</v>
      </c>
      <c r="BO196" s="64">
        <f t="shared" si="29"/>
        <v>7.3260073260073263E-2</v>
      </c>
      <c r="BP196" s="64">
        <f t="shared" si="30"/>
        <v>7.6923076923076927E-2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32.857142857142861</v>
      </c>
      <c r="Y199" s="385">
        <f>IFERROR(Y191/H191,"0")+IFERROR(Y192/H192,"0")+IFERROR(Y193/H193,"0")+IFERROR(Y194/H194,"0")+IFERROR(Y195/H195,"0")+IFERROR(Y196/H196,"0")+IFERROR(Y197/H197,"0")+IFERROR(Y198/H198,"0")</f>
        <v>35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0.18825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78</v>
      </c>
      <c r="Y200" s="385">
        <f>IFERROR(SUM(Y191:Y198),"0")</f>
        <v>84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339</v>
      </c>
      <c r="Y227" s="384">
        <f t="shared" si="36"/>
        <v>339.29999999999995</v>
      </c>
      <c r="Z227" s="36">
        <f>IFERROR(IF(Y227=0,"",ROUNDUP(Y227/H227,0)*0.02175),"")</f>
        <v>0.84824999999999995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360.97655172413789</v>
      </c>
      <c r="BN227" s="64">
        <f t="shared" si="38"/>
        <v>361.29599999999994</v>
      </c>
      <c r="BO227" s="64">
        <f t="shared" si="39"/>
        <v>0.69581280788177347</v>
      </c>
      <c r="BP227" s="64">
        <f t="shared" si="40"/>
        <v>0.6964285714285714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153</v>
      </c>
      <c r="Y228" s="384">
        <f t="shared" si="36"/>
        <v>153.6</v>
      </c>
      <c r="Z228" s="36">
        <f t="shared" ref="Z228:Z234" si="41">IFERROR(IF(Y228=0,"",ROUNDUP(Y228/H228,0)*0.00753),"")</f>
        <v>0.48192000000000002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171.48750000000001</v>
      </c>
      <c r="BN228" s="64">
        <f t="shared" si="38"/>
        <v>172.16</v>
      </c>
      <c r="BO228" s="64">
        <f t="shared" si="39"/>
        <v>0.40865384615384615</v>
      </c>
      <c r="BP228" s="64">
        <f t="shared" si="40"/>
        <v>0.41025641025641024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120</v>
      </c>
      <c r="Y230" s="384">
        <f t="shared" si="36"/>
        <v>120</v>
      </c>
      <c r="Z230" s="36">
        <f t="shared" si="41"/>
        <v>0.3765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133.60000000000002</v>
      </c>
      <c r="BN230" s="64">
        <f t="shared" si="38"/>
        <v>133.60000000000002</v>
      </c>
      <c r="BO230" s="64">
        <f t="shared" si="39"/>
        <v>0.32051282051282048</v>
      </c>
      <c r="BP230" s="64">
        <f t="shared" si="40"/>
        <v>0.32051282051282048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120</v>
      </c>
      <c r="Y233" s="384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133.60000000000002</v>
      </c>
      <c r="BN233" s="64">
        <f t="shared" si="38"/>
        <v>133.60000000000002</v>
      </c>
      <c r="BO233" s="64">
        <f t="shared" si="39"/>
        <v>0.32051282051282048</v>
      </c>
      <c r="BP233" s="64">
        <f t="shared" si="40"/>
        <v>0.32051282051282048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125</v>
      </c>
      <c r="Y234" s="384">
        <f t="shared" si="36"/>
        <v>127.19999999999999</v>
      </c>
      <c r="Z234" s="36">
        <f t="shared" si="41"/>
        <v>0.39909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139.47916666666669</v>
      </c>
      <c r="BN234" s="64">
        <f t="shared" si="38"/>
        <v>141.934</v>
      </c>
      <c r="BO234" s="64">
        <f t="shared" si="39"/>
        <v>0.33386752136752135</v>
      </c>
      <c r="BP234" s="64">
        <f t="shared" si="40"/>
        <v>0.33974358974358976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254.79885057471265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256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2.4822600000000001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857</v>
      </c>
      <c r="Y236" s="385">
        <f>IFERROR(SUM(Y224:Y234),"0")</f>
        <v>860.09999999999991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42</v>
      </c>
      <c r="Y242" s="384">
        <f>IFERROR(IF(X242="",0,CEILING((X242/$H242),1)*$H242),"")</f>
        <v>43.199999999999996</v>
      </c>
      <c r="Z242" s="36">
        <f>IFERROR(IF(Y242=0,"",ROUNDUP(Y242/H242,0)*0.00753),"")</f>
        <v>0.13553999999999999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46.760000000000005</v>
      </c>
      <c r="BN242" s="64">
        <f>IFERROR(Y242*I242/H242,"0")</f>
        <v>48.095999999999997</v>
      </c>
      <c r="BO242" s="64">
        <f>IFERROR(1/J242*(X242/H242),"0")</f>
        <v>0.11217948717948717</v>
      </c>
      <c r="BP242" s="64">
        <f>IFERROR(1/J242*(Y242/H242),"0")</f>
        <v>0.11538461538461538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38.333333333333336</v>
      </c>
      <c r="Y243" s="385">
        <f>IFERROR(Y238/H238,"0")+IFERROR(Y239/H239,"0")+IFERROR(Y240/H240,"0")+IFERROR(Y241/H241,"0")+IFERROR(Y242/H242,"0")</f>
        <v>39</v>
      </c>
      <c r="Z243" s="385">
        <f>IFERROR(IF(Z238="",0,Z238),"0")+IFERROR(IF(Z239="",0,Z239),"0")+IFERROR(IF(Z240="",0,Z240),"0")+IFERROR(IF(Z241="",0,Z241),"0")+IFERROR(IF(Z242="",0,Z242),"0")</f>
        <v>0.29366999999999999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92</v>
      </c>
      <c r="Y244" s="385">
        <f>IFERROR(SUM(Y238:Y242),"0")</f>
        <v>93.6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12</v>
      </c>
      <c r="Y254" s="384">
        <f t="shared" si="42"/>
        <v>12</v>
      </c>
      <c r="Z254" s="36">
        <f>IFERROR(IF(Y254=0,"",ROUNDUP(Y254/H254,0)*0.00937),"")</f>
        <v>2.811E-2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12.72</v>
      </c>
      <c r="BN254" s="64">
        <f t="shared" si="44"/>
        <v>12.72</v>
      </c>
      <c r="BO254" s="64">
        <f t="shared" si="45"/>
        <v>2.5000000000000001E-2</v>
      </c>
      <c r="BP254" s="64">
        <f t="shared" si="46"/>
        <v>2.5000000000000001E-2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3</v>
      </c>
      <c r="Y255" s="385">
        <f>IFERROR(Y247/H247,"0")+IFERROR(Y248/H248,"0")+IFERROR(Y249/H249,"0")+IFERROR(Y250/H250,"0")+IFERROR(Y251/H251,"0")+IFERROR(Y252/H252,"0")+IFERROR(Y253/H253,"0")+IFERROR(Y254/H254,"0")</f>
        <v>3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2.811E-2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12</v>
      </c>
      <c r="Y256" s="385">
        <f>IFERROR(SUM(Y247:Y254),"0")</f>
        <v>12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4</v>
      </c>
      <c r="Y263" s="384">
        <f t="shared" si="47"/>
        <v>4</v>
      </c>
      <c r="Z263" s="36">
        <f>IFERROR(IF(Y263=0,"",ROUNDUP(Y263/H263,0)*0.00937),"")</f>
        <v>9.3699999999999999E-3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4.24</v>
      </c>
      <c r="BN263" s="64">
        <f t="shared" si="49"/>
        <v>4.24</v>
      </c>
      <c r="BO263" s="64">
        <f t="shared" si="50"/>
        <v>8.3333333333333332E-3</v>
      </c>
      <c r="BP263" s="64">
        <f t="shared" si="51"/>
        <v>8.3333333333333332E-3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</v>
      </c>
      <c r="Y267" s="385">
        <f>IFERROR(Y259/H259,"0")+IFERROR(Y260/H260,"0")+IFERROR(Y261/H261,"0")+IFERROR(Y262/H262,"0")+IFERROR(Y263/H263,"0")+IFERROR(Y264/H264,"0")+IFERROR(Y265/H265,"0")+IFERROR(Y266/H266,"0")</f>
        <v>1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9.3699999999999999E-3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4</v>
      </c>
      <c r="Y268" s="385">
        <f>IFERROR(SUM(Y259:Y266),"0")</f>
        <v>4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99</v>
      </c>
      <c r="Y295" s="384">
        <f>IFERROR(IF(X295="",0,CEILING((X295/$H295),1)*$H295),"")</f>
        <v>100.8</v>
      </c>
      <c r="Z295" s="36">
        <f>IFERROR(IF(Y295=0,"",ROUNDUP(Y295/H295,0)*0.00753),"")</f>
        <v>0.31625999999999999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110.22000000000001</v>
      </c>
      <c r="BN295" s="64">
        <f>IFERROR(Y295*I295/H295,"0")</f>
        <v>112.224</v>
      </c>
      <c r="BO295" s="64">
        <f>IFERROR(1/J295*(X295/H295),"0")</f>
        <v>0.26442307692307693</v>
      </c>
      <c r="BP295" s="64">
        <f>IFERROR(1/J295*(Y295/H295),"0")</f>
        <v>0.26923076923076922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165</v>
      </c>
      <c r="Y296" s="384">
        <f>IFERROR(IF(X296="",0,CEILING((X296/$H296),1)*$H296),"")</f>
        <v>165.6</v>
      </c>
      <c r="Z296" s="36">
        <f>IFERROR(IF(Y296=0,"",ROUNDUP(Y296/H296,0)*0.00753),"")</f>
        <v>0.51956999999999998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178.75</v>
      </c>
      <c r="BN296" s="64">
        <f>IFERROR(Y296*I296/H296,"0")</f>
        <v>179.4</v>
      </c>
      <c r="BO296" s="64">
        <f>IFERROR(1/J296*(X296/H296),"0")</f>
        <v>0.44070512820512819</v>
      </c>
      <c r="BP296" s="64">
        <f>IFERROR(1/J296*(Y296/H296),"0")</f>
        <v>0.44230769230769229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110</v>
      </c>
      <c r="Y298" s="385">
        <f>IFERROR(Y293/H293,"0")+IFERROR(Y294/H294,"0")+IFERROR(Y295/H295,"0")+IFERROR(Y296/H296,"0")+IFERROR(Y297/H297,"0")</f>
        <v>111</v>
      </c>
      <c r="Z298" s="385">
        <f>IFERROR(IF(Z293="",0,Z293),"0")+IFERROR(IF(Z294="",0,Z294),"0")+IFERROR(IF(Z295="",0,Z295),"0")+IFERROR(IF(Z296="",0,Z296),"0")+IFERROR(IF(Z297="",0,Z297),"0")</f>
        <v>0.83582999999999996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264</v>
      </c>
      <c r="Y299" s="385">
        <f>IFERROR(SUM(Y293:Y297),"0")</f>
        <v>266.39999999999998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10</v>
      </c>
      <c r="Y328" s="384">
        <f>IFERROR(IF(X328="",0,CEILING((X328/$H328),1)*$H328),"")</f>
        <v>12.600000000000001</v>
      </c>
      <c r="Z328" s="36">
        <f>IFERROR(IF(Y328=0,"",ROUNDUP(Y328/H328,0)*0.00753),"")</f>
        <v>2.2589999999999999E-2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10.619047619047619</v>
      </c>
      <c r="BN328" s="64">
        <f>IFERROR(Y328*I328/H328,"0")</f>
        <v>13.38</v>
      </c>
      <c r="BO328" s="64">
        <f>IFERROR(1/J328*(X328/H328),"0")</f>
        <v>1.5262515262515262E-2</v>
      </c>
      <c r="BP328" s="64">
        <f>IFERROR(1/J328*(Y328/H328),"0")</f>
        <v>1.9230769230769232E-2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2.3809523809523809</v>
      </c>
      <c r="Y332" s="385">
        <f>IFERROR(Y328/H328,"0")+IFERROR(Y329/H329,"0")+IFERROR(Y330/H330,"0")+IFERROR(Y331/H331,"0")</f>
        <v>3</v>
      </c>
      <c r="Z332" s="385">
        <f>IFERROR(IF(Z328="",0,Z328),"0")+IFERROR(IF(Z329="",0,Z329),"0")+IFERROR(IF(Z330="",0,Z330),"0")+IFERROR(IF(Z331="",0,Z331),"0")</f>
        <v>2.2589999999999999E-2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10</v>
      </c>
      <c r="Y333" s="385">
        <f>IFERROR(SUM(Y328:Y331),"0")</f>
        <v>12.600000000000001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238</v>
      </c>
      <c r="Y345" s="384">
        <f>IFERROR(IF(X345="",0,CEILING((X345/$H345),1)*$H345),"")</f>
        <v>241.79999999999998</v>
      </c>
      <c r="Z345" s="36">
        <f>IFERROR(IF(Y345=0,"",ROUNDUP(Y345/H345,0)*0.02175),"")</f>
        <v>0.6742499999999999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255.2092307692308</v>
      </c>
      <c r="BN345" s="64">
        <f>IFERROR(Y345*I345/H345,"0")</f>
        <v>259.28400000000005</v>
      </c>
      <c r="BO345" s="64">
        <f>IFERROR(1/J345*(X345/H345),"0")</f>
        <v>0.54487179487179482</v>
      </c>
      <c r="BP345" s="64">
        <f>IFERROR(1/J345*(Y345/H345),"0")</f>
        <v>0.55357142857142849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30.512820512820515</v>
      </c>
      <c r="Y347" s="385">
        <f>IFERROR(Y344/H344,"0")+IFERROR(Y345/H345,"0")+IFERROR(Y346/H346,"0")</f>
        <v>31</v>
      </c>
      <c r="Z347" s="385">
        <f>IFERROR(IF(Z344="",0,Z344),"0")+IFERROR(IF(Z345="",0,Z345),"0")+IFERROR(IF(Z346="",0,Z346),"0")</f>
        <v>0.6742499999999999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238</v>
      </c>
      <c r="Y348" s="385">
        <f>IFERROR(SUM(Y344:Y346),"0")</f>
        <v>241.79999999999998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5</v>
      </c>
      <c r="Y352" s="384">
        <f>IFERROR(IF(X352="",0,CEILING((X352/$H352),1)*$H352),"")</f>
        <v>5.0999999999999996</v>
      </c>
      <c r="Z352" s="36">
        <f>IFERROR(IF(Y352=0,"",ROUNDUP(Y352/H352,0)*0.00753),"")</f>
        <v>1.506E-2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5.8333333333333339</v>
      </c>
      <c r="BN352" s="64">
        <f>IFERROR(Y352*I352/H352,"0")</f>
        <v>5.95</v>
      </c>
      <c r="BO352" s="64">
        <f>IFERROR(1/J352*(X352/H352),"0")</f>
        <v>1.256913021618904E-2</v>
      </c>
      <c r="BP352" s="64">
        <f>IFERROR(1/J352*(Y352/H352),"0")</f>
        <v>1.282051282051282E-2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15</v>
      </c>
      <c r="Y353" s="384">
        <f>IFERROR(IF(X353="",0,CEILING((X353/$H353),1)*$H353),"")</f>
        <v>15.299999999999999</v>
      </c>
      <c r="Z353" s="36">
        <f>IFERROR(IF(Y353=0,"",ROUNDUP(Y353/H353,0)*0.00753),"")</f>
        <v>4.5179999999999998E-2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17.058823529411764</v>
      </c>
      <c r="BN353" s="64">
        <f>IFERROR(Y353*I353/H353,"0")</f>
        <v>17.399999999999999</v>
      </c>
      <c r="BO353" s="64">
        <f>IFERROR(1/J353*(X353/H353),"0")</f>
        <v>3.7707390648567124E-2</v>
      </c>
      <c r="BP353" s="64">
        <f>IFERROR(1/J353*(Y353/H353),"0")</f>
        <v>3.8461538461538464E-2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7.8431372549019613</v>
      </c>
      <c r="Y354" s="385">
        <f>IFERROR(Y350/H350,"0")+IFERROR(Y351/H351,"0")+IFERROR(Y352/H352,"0")+IFERROR(Y353/H353,"0")</f>
        <v>8</v>
      </c>
      <c r="Z354" s="385">
        <f>IFERROR(IF(Z350="",0,Z350),"0")+IFERROR(IF(Z351="",0,Z351),"0")+IFERROR(IF(Z352="",0,Z352),"0")+IFERROR(IF(Z353="",0,Z353),"0")</f>
        <v>6.0240000000000002E-2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20</v>
      </c>
      <c r="Y355" s="385">
        <f>IFERROR(SUM(Y350:Y353),"0")</f>
        <v>20.399999999999999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889</v>
      </c>
      <c r="Y377" s="384">
        <f t="shared" si="67"/>
        <v>900</v>
      </c>
      <c r="Z377" s="36">
        <f>IFERROR(IF(Y377=0,"",ROUNDUP(Y377/H377,0)*0.02175),"")</f>
        <v>1.3049999999999999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917.44800000000009</v>
      </c>
      <c r="BN377" s="64">
        <f t="shared" si="69"/>
        <v>928.8</v>
      </c>
      <c r="BO377" s="64">
        <f t="shared" si="70"/>
        <v>1.2347222222222221</v>
      </c>
      <c r="BP377" s="64">
        <f t="shared" si="71"/>
        <v>1.25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1508</v>
      </c>
      <c r="Y379" s="384">
        <f t="shared" si="67"/>
        <v>1515</v>
      </c>
      <c r="Z379" s="36">
        <f>IFERROR(IF(Y379=0,"",ROUNDUP(Y379/H379,0)*0.02175),"")</f>
        <v>2.1967499999999998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1556.2560000000001</v>
      </c>
      <c r="BN379" s="64">
        <f t="shared" si="69"/>
        <v>1563.48</v>
      </c>
      <c r="BO379" s="64">
        <f t="shared" si="70"/>
        <v>2.0944444444444441</v>
      </c>
      <c r="BP379" s="64">
        <f t="shared" si="71"/>
        <v>2.1041666666666665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1095</v>
      </c>
      <c r="Y381" s="384">
        <f t="shared" si="67"/>
        <v>1095</v>
      </c>
      <c r="Z381" s="36">
        <f>IFERROR(IF(Y381=0,"",ROUNDUP(Y381/H381,0)*0.02175),"")</f>
        <v>1.58775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1130.0400000000002</v>
      </c>
      <c r="BN381" s="64">
        <f t="shared" si="69"/>
        <v>1130.0400000000002</v>
      </c>
      <c r="BO381" s="64">
        <f t="shared" si="70"/>
        <v>1.5208333333333333</v>
      </c>
      <c r="BP381" s="64">
        <f t="shared" si="71"/>
        <v>1.5208333333333333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232.8</v>
      </c>
      <c r="Y385" s="385">
        <f>IFERROR(Y376/H376,"0")+IFERROR(Y377/H377,"0")+IFERROR(Y378/H378,"0")+IFERROR(Y379/H379,"0")+IFERROR(Y380/H380,"0")+IFERROR(Y381/H381,"0")+IFERROR(Y382/H382,"0")+IFERROR(Y383/H383,"0")+IFERROR(Y384/H384,"0")</f>
        <v>234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5.0894999999999992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3492</v>
      </c>
      <c r="Y386" s="385">
        <f>IFERROR(SUM(Y376:Y384),"0")</f>
        <v>3510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3968</v>
      </c>
      <c r="Y388" s="384">
        <f>IFERROR(IF(X388="",0,CEILING((X388/$H388),1)*$H388),"")</f>
        <v>3975</v>
      </c>
      <c r="Z388" s="36">
        <f>IFERROR(IF(Y388=0,"",ROUNDUP(Y388/H388,0)*0.02175),"")</f>
        <v>5.7637499999999999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4094.9760000000001</v>
      </c>
      <c r="BN388" s="64">
        <f>IFERROR(Y388*I388/H388,"0")</f>
        <v>4102.2</v>
      </c>
      <c r="BO388" s="64">
        <f>IFERROR(1/J388*(X388/H388),"0")</f>
        <v>5.5111111111111111</v>
      </c>
      <c r="BP388" s="64">
        <f>IFERROR(1/J388*(Y388/H388),"0")</f>
        <v>5.520833333333333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264.53333333333336</v>
      </c>
      <c r="Y390" s="385">
        <f>IFERROR(Y388/H388,"0")+IFERROR(Y389/H389,"0")</f>
        <v>265</v>
      </c>
      <c r="Z390" s="385">
        <f>IFERROR(IF(Z388="",0,Z388),"0")+IFERROR(IF(Z389="",0,Z389),"0")</f>
        <v>5.7637499999999999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3968</v>
      </c>
      <c r="Y391" s="385">
        <f>IFERROR(SUM(Y388:Y389),"0")</f>
        <v>3975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1276</v>
      </c>
      <c r="Y417" s="384">
        <f>IFERROR(IF(X417="",0,CEILING((X417/$H417),1)*$H417),"")</f>
        <v>1279.2</v>
      </c>
      <c r="Z417" s="36">
        <f>IFERROR(IF(Y417=0,"",ROUNDUP(Y417/H417,0)*0.02175),"")</f>
        <v>3.5669999999999997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1368.2646153846156</v>
      </c>
      <c r="BN417" s="64">
        <f>IFERROR(Y417*I417/H417,"0")</f>
        <v>1371.6960000000001</v>
      </c>
      <c r="BO417" s="64">
        <f>IFERROR(1/J417*(X417/H417),"0")</f>
        <v>2.9212454212454211</v>
      </c>
      <c r="BP417" s="64">
        <f>IFERROR(1/J417*(Y417/H417),"0")</f>
        <v>2.9285714285714284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163.58974358974359</v>
      </c>
      <c r="Y422" s="385">
        <f>IFERROR(Y417/H417,"0")+IFERROR(Y418/H418,"0")+IFERROR(Y419/H419,"0")+IFERROR(Y420/H420,"0")+IFERROR(Y421/H421,"0")</f>
        <v>164</v>
      </c>
      <c r="Z422" s="385">
        <f>IFERROR(IF(Z417="",0,Z417),"0")+IFERROR(IF(Z418="",0,Z418),"0")+IFERROR(IF(Z419="",0,Z419),"0")+IFERROR(IF(Z420="",0,Z420),"0")+IFERROR(IF(Z421="",0,Z421),"0")</f>
        <v>3.5669999999999997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1276</v>
      </c>
      <c r="Y423" s="385">
        <f>IFERROR(SUM(Y417:Y421),"0")</f>
        <v>1279.2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10</v>
      </c>
      <c r="Y438" s="384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10.547619047619046</v>
      </c>
      <c r="BN438" s="64">
        <f t="shared" si="74"/>
        <v>13.290000000000001</v>
      </c>
      <c r="BO438" s="64">
        <f t="shared" si="75"/>
        <v>1.5262515262515262E-2</v>
      </c>
      <c r="BP438" s="64">
        <f t="shared" si="76"/>
        <v>1.9230769230769232E-2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2.3809523809523809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2.2589999999999999E-2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10</v>
      </c>
      <c r="Y457" s="385">
        <f>IFERROR(SUM(Y435:Y455),"0")</f>
        <v>12.600000000000001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1146</v>
      </c>
      <c r="Y503" s="384">
        <f t="shared" si="83"/>
        <v>1151.04</v>
      </c>
      <c r="Z503" s="36">
        <f t="shared" si="84"/>
        <v>2.6072799999999998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1224.1363636363635</v>
      </c>
      <c r="BN503" s="64">
        <f t="shared" si="86"/>
        <v>1229.5199999999998</v>
      </c>
      <c r="BO503" s="64">
        <f t="shared" si="87"/>
        <v>2.0869755244755246</v>
      </c>
      <c r="BP503" s="64">
        <f t="shared" si="88"/>
        <v>2.0961538461538458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1240</v>
      </c>
      <c r="Y505" s="384">
        <f t="shared" si="83"/>
        <v>1240.8</v>
      </c>
      <c r="Z505" s="36">
        <f t="shared" si="84"/>
        <v>2.8106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1324.5454545454543</v>
      </c>
      <c r="BN505" s="64">
        <f t="shared" si="86"/>
        <v>1325.3999999999999</v>
      </c>
      <c r="BO505" s="64">
        <f t="shared" si="87"/>
        <v>2.258158508158508</v>
      </c>
      <c r="BP505" s="64">
        <f t="shared" si="88"/>
        <v>2.2596153846153846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451.89393939393938</v>
      </c>
      <c r="Y508" s="385">
        <f>IFERROR(Y500/H500,"0")+IFERROR(Y501/H501,"0")+IFERROR(Y502/H502,"0")+IFERROR(Y503/H503,"0")+IFERROR(Y504/H504,"0")+IFERROR(Y505/H505,"0")+IFERROR(Y506/H506,"0")+IFERROR(Y507/H507,"0")</f>
        <v>452.99999999999994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5.4178800000000003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2386</v>
      </c>
      <c r="Y509" s="385">
        <f>IFERROR(SUM(Y500:Y507),"0")</f>
        <v>2391.84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1122</v>
      </c>
      <c r="Y511" s="384">
        <f>IFERROR(IF(X511="",0,CEILING((X511/$H511),1)*$H511),"")</f>
        <v>1124.6400000000001</v>
      </c>
      <c r="Z511" s="36">
        <f>IFERROR(IF(Y511=0,"",ROUNDUP(Y511/H511,0)*0.01196),"")</f>
        <v>2.5474800000000002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1198.5</v>
      </c>
      <c r="BN511" s="64">
        <f>IFERROR(Y511*I511/H511,"0")</f>
        <v>1201.32</v>
      </c>
      <c r="BO511" s="64">
        <f>IFERROR(1/J511*(X511/H511),"0")</f>
        <v>2.0432692307692308</v>
      </c>
      <c r="BP511" s="64">
        <f>IFERROR(1/J511*(Y511/H511),"0")</f>
        <v>2.0480769230769234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212.5</v>
      </c>
      <c r="Y513" s="385">
        <f>IFERROR(Y511/H511,"0")+IFERROR(Y512/H512,"0")</f>
        <v>213</v>
      </c>
      <c r="Z513" s="385">
        <f>IFERROR(IF(Z511="",0,Z511),"0")+IFERROR(IF(Z512="",0,Z512),"0")</f>
        <v>2.5474800000000002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1122</v>
      </c>
      <c r="Y514" s="385">
        <f>IFERROR(SUM(Y511:Y512),"0")</f>
        <v>1124.6400000000001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230</v>
      </c>
      <c r="Y516" s="384">
        <f t="shared" ref="Y516:Y521" si="89">IFERROR(IF(X516="",0,CEILING((X516/$H516),1)*$H516),"")</f>
        <v>232.32000000000002</v>
      </c>
      <c r="Z516" s="36">
        <f>IFERROR(IF(Y516=0,"",ROUNDUP(Y516/H516,0)*0.01196),"")</f>
        <v>0.52624000000000004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245.68181818181813</v>
      </c>
      <c r="BN516" s="64">
        <f t="shared" ref="BN516:BN521" si="91">IFERROR(Y516*I516/H516,"0")</f>
        <v>248.16000000000003</v>
      </c>
      <c r="BO516" s="64">
        <f t="shared" ref="BO516:BO521" si="92">IFERROR(1/J516*(X516/H516),"0")</f>
        <v>0.41885198135198132</v>
      </c>
      <c r="BP516" s="64">
        <f t="shared" ref="BP516:BP521" si="93">IFERROR(1/J516*(Y516/H516),"0")</f>
        <v>0.42307692307692313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600</v>
      </c>
      <c r="Y517" s="384">
        <f t="shared" si="89"/>
        <v>601.92000000000007</v>
      </c>
      <c r="Z517" s="36">
        <f>IFERROR(IF(Y517=0,"",ROUNDUP(Y517/H517,0)*0.01196),"")</f>
        <v>1.36344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640.90909090909088</v>
      </c>
      <c r="BN517" s="64">
        <f t="shared" si="91"/>
        <v>642.96</v>
      </c>
      <c r="BO517" s="64">
        <f t="shared" si="92"/>
        <v>1.0926573426573427</v>
      </c>
      <c r="BP517" s="64">
        <f t="shared" si="93"/>
        <v>1.0961538461538463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831</v>
      </c>
      <c r="Y518" s="384">
        <f t="shared" si="89"/>
        <v>834.24</v>
      </c>
      <c r="Z518" s="36">
        <f>IFERROR(IF(Y518=0,"",ROUNDUP(Y518/H518,0)*0.01196),"")</f>
        <v>1.88968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887.65909090909088</v>
      </c>
      <c r="BN518" s="64">
        <f t="shared" si="91"/>
        <v>891.11999999999989</v>
      </c>
      <c r="BO518" s="64">
        <f t="shared" si="92"/>
        <v>1.5133304195804196</v>
      </c>
      <c r="BP518" s="64">
        <f t="shared" si="93"/>
        <v>1.5192307692307694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314.58333333333331</v>
      </c>
      <c r="Y522" s="385">
        <f>IFERROR(Y516/H516,"0")+IFERROR(Y517/H517,"0")+IFERROR(Y518/H518,"0")+IFERROR(Y519/H519,"0")+IFERROR(Y520/H520,"0")+IFERROR(Y521/H521,"0")</f>
        <v>316</v>
      </c>
      <c r="Z522" s="385">
        <f>IFERROR(IF(Z516="",0,Z516),"0")+IFERROR(IF(Z517="",0,Z517),"0")+IFERROR(IF(Z518="",0,Z518),"0")+IFERROR(IF(Z519="",0,Z519),"0")+IFERROR(IF(Z520="",0,Z520),"0")+IFERROR(IF(Z521="",0,Z521),"0")</f>
        <v>3.7793600000000001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1661</v>
      </c>
      <c r="Y523" s="385">
        <f>IFERROR(SUM(Y516:Y521),"0")</f>
        <v>1668.48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17155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17272.960000000003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18096.998605726782</v>
      </c>
      <c r="Y596" s="385">
        <f>IFERROR(SUM(BN22:BN592),"0")</f>
        <v>18221.423999999999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30</v>
      </c>
      <c r="Y597" s="38">
        <f>ROUNDUP(SUM(BP22:BP592),0)</f>
        <v>31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18846.998605726782</v>
      </c>
      <c r="Y598" s="385">
        <f>GrossWeightTotalR+PalletQtyTotalR*25</f>
        <v>18996.423999999999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2450.3415336541607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2469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34.902670000000001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216.4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382.40000000000003</v>
      </c>
      <c r="E605" s="46">
        <f>IFERROR(Y105*1,"0")+IFERROR(Y106*1,"0")+IFERROR(Y107*1,"0")+IFERROR(Y108*1,"0")+IFERROR(Y109*1,"0")+IFERROR(Y113*1,"0")+IFERROR(Y114*1,"0")+IFERROR(Y115*1,"0")+IFERROR(Y116*1,"0")+IFERROR(Y117*1,"0")</f>
        <v>447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653.70000000000005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16.8</v>
      </c>
      <c r="I605" s="46">
        <f>IFERROR(Y191*1,"0")+IFERROR(Y192*1,"0")+IFERROR(Y193*1,"0")+IFERROR(Y194*1,"0")+IFERROR(Y195*1,"0")+IFERROR(Y196*1,"0")+IFERROR(Y197*1,"0")+IFERROR(Y198*1,"0")</f>
        <v>84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953.69999999999993</v>
      </c>
      <c r="K605" s="46">
        <f>IFERROR(Y247*1,"0")+IFERROR(Y248*1,"0")+IFERROR(Y249*1,"0")+IFERROR(Y250*1,"0")+IFERROR(Y251*1,"0")+IFERROR(Y252*1,"0")+IFERROR(Y253*1,"0")+IFERROR(Y254*1,"0")</f>
        <v>12</v>
      </c>
      <c r="L605" s="381"/>
      <c r="M605" s="46">
        <f>IFERROR(Y259*1,"0")+IFERROR(Y260*1,"0")+IFERROR(Y261*1,"0")+IFERROR(Y262*1,"0")+IFERROR(Y263*1,"0")+IFERROR(Y264*1,"0")+IFERROR(Y265*1,"0")+IFERROR(Y266*1,"0")</f>
        <v>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266.39999999999998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274.8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7485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1279.2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12.600000000000001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5184.9600000000009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5,00"/>
        <filter val="1 122,00"/>
        <filter val="1 146,00"/>
        <filter val="1 240,00"/>
        <filter val="1 276,00"/>
        <filter val="1 508,00"/>
        <filter val="1 661,00"/>
        <filter val="1,00"/>
        <filter val="1,67"/>
        <filter val="1,90"/>
        <filter val="10,00"/>
        <filter val="10,28"/>
        <filter val="104,00"/>
        <filter val="110,00"/>
        <filter val="12,00"/>
        <filter val="120,00"/>
        <filter val="125,00"/>
        <filter val="14,00"/>
        <filter val="14,17"/>
        <filter val="15,00"/>
        <filter val="153,00"/>
        <filter val="155,11"/>
        <filter val="16,00"/>
        <filter val="163,59"/>
        <filter val="165,00"/>
        <filter val="17 155,00"/>
        <filter val="177,00"/>
        <filter val="18 097,00"/>
        <filter val="18 847,00"/>
        <filter val="18,00"/>
        <filter val="19,43"/>
        <filter val="195,00"/>
        <filter val="2 386,00"/>
        <filter val="2 450,34"/>
        <filter val="2,38"/>
        <filter val="20,00"/>
        <filter val="20,89"/>
        <filter val="205,00"/>
        <filter val="210,00"/>
        <filter val="212,50"/>
        <filter val="230,00"/>
        <filter val="232,80"/>
        <filter val="236,00"/>
        <filter val="238,00"/>
        <filter val="24,00"/>
        <filter val="242,00"/>
        <filter val="254,80"/>
        <filter val="264,00"/>
        <filter val="264,53"/>
        <filter val="3 492,00"/>
        <filter val="3 968,00"/>
        <filter val="3,00"/>
        <filter val="30"/>
        <filter val="30,51"/>
        <filter val="314,58"/>
        <filter val="32,86"/>
        <filter val="328,00"/>
        <filter val="339,00"/>
        <filter val="341,00"/>
        <filter val="36,00"/>
        <filter val="38,33"/>
        <filter val="4,00"/>
        <filter val="42,00"/>
        <filter val="451,89"/>
        <filter val="5,00"/>
        <filter val="5,54"/>
        <filter val="50,00"/>
        <filter val="583,00"/>
        <filter val="600,00"/>
        <filter val="62,00"/>
        <filter val="7,84"/>
        <filter val="78,00"/>
        <filter val="831,00"/>
        <filter val="857,00"/>
        <filter val="889,00"/>
        <filter val="92,00"/>
        <filter val="98,36"/>
        <filter val="99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