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500EDF-034C-49F3-984E-7899630E6B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343" i="1" l="1"/>
  <c r="BN343" i="1"/>
  <c r="Z343" i="1"/>
  <c r="Y349" i="1"/>
  <c r="BP348" i="1"/>
  <c r="BN348" i="1"/>
  <c r="Z348" i="1"/>
  <c r="Z349" i="1" s="1"/>
  <c r="BP352" i="1"/>
  <c r="BN352" i="1"/>
  <c r="Z352" i="1"/>
  <c r="BP378" i="1"/>
  <c r="BN378" i="1"/>
  <c r="Z378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B589" i="1"/>
  <c r="X581" i="1"/>
  <c r="X579" i="1"/>
  <c r="Z26" i="1"/>
  <c r="BN26" i="1"/>
  <c r="Z54" i="1"/>
  <c r="BN54" i="1"/>
  <c r="Z89" i="1"/>
  <c r="BN89" i="1"/>
  <c r="Z108" i="1"/>
  <c r="BN108" i="1"/>
  <c r="Y118" i="1"/>
  <c r="Z125" i="1"/>
  <c r="BN125" i="1"/>
  <c r="Y136" i="1"/>
  <c r="Z132" i="1"/>
  <c r="BN132" i="1"/>
  <c r="Z142" i="1"/>
  <c r="BN142" i="1"/>
  <c r="Z159" i="1"/>
  <c r="BN159" i="1"/>
  <c r="Z178" i="1"/>
  <c r="BN178" i="1"/>
  <c r="Z193" i="1"/>
  <c r="BN193" i="1"/>
  <c r="Y205" i="1"/>
  <c r="Z203" i="1"/>
  <c r="BN203" i="1"/>
  <c r="Z215" i="1"/>
  <c r="BN215" i="1"/>
  <c r="Z232" i="1"/>
  <c r="BN232" i="1"/>
  <c r="Z243" i="1"/>
  <c r="BN243" i="1"/>
  <c r="Z279" i="1"/>
  <c r="BN279" i="1"/>
  <c r="Z313" i="1"/>
  <c r="BN313" i="1"/>
  <c r="BP323" i="1"/>
  <c r="BN323" i="1"/>
  <c r="Z323" i="1"/>
  <c r="BP364" i="1"/>
  <c r="BN364" i="1"/>
  <c r="Z364" i="1"/>
  <c r="BP392" i="1"/>
  <c r="BN392" i="1"/>
  <c r="Z392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Z559" i="1" s="1"/>
  <c r="BP557" i="1"/>
  <c r="BN557" i="1"/>
  <c r="Z557" i="1"/>
  <c r="Y589" i="1"/>
  <c r="X580" i="1"/>
  <c r="X582" i="1" s="1"/>
  <c r="X583" i="1"/>
  <c r="Y36" i="1"/>
  <c r="Z28" i="1"/>
  <c r="BN28" i="1"/>
  <c r="Z34" i="1"/>
  <c r="BN34" i="1"/>
  <c r="C589" i="1"/>
  <c r="Z56" i="1"/>
  <c r="BN56" i="1"/>
  <c r="Z62" i="1"/>
  <c r="BN62" i="1"/>
  <c r="BP62" i="1"/>
  <c r="Z68" i="1"/>
  <c r="BN68" i="1"/>
  <c r="Z72" i="1"/>
  <c r="BN72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Y157" i="1"/>
  <c r="Z155" i="1"/>
  <c r="BN155" i="1"/>
  <c r="Z161" i="1"/>
  <c r="BN161" i="1"/>
  <c r="Z176" i="1"/>
  <c r="BN176" i="1"/>
  <c r="Z180" i="1"/>
  <c r="BN180" i="1"/>
  <c r="Z187" i="1"/>
  <c r="BN187" i="1"/>
  <c r="Z197" i="1"/>
  <c r="BN197" i="1"/>
  <c r="BP197" i="1"/>
  <c r="Z201" i="1"/>
  <c r="BN201" i="1"/>
  <c r="Z209" i="1"/>
  <c r="BN209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2" i="1"/>
  <c r="BN272" i="1"/>
  <c r="Z272" i="1"/>
  <c r="BP277" i="1"/>
  <c r="BN277" i="1"/>
  <c r="Z277" i="1"/>
  <c r="BP302" i="1"/>
  <c r="BN302" i="1"/>
  <c r="Z302" i="1"/>
  <c r="BP307" i="1"/>
  <c r="BN307" i="1"/>
  <c r="Z307" i="1"/>
  <c r="BP321" i="1"/>
  <c r="BN321" i="1"/>
  <c r="Z321" i="1"/>
  <c r="BP334" i="1"/>
  <c r="BN334" i="1"/>
  <c r="Z334" i="1"/>
  <c r="Y345" i="1"/>
  <c r="BP341" i="1"/>
  <c r="BN341" i="1"/>
  <c r="Z341" i="1"/>
  <c r="BP362" i="1"/>
  <c r="BN362" i="1"/>
  <c r="Z362" i="1"/>
  <c r="Y374" i="1"/>
  <c r="BP372" i="1"/>
  <c r="BN372" i="1"/>
  <c r="Z372" i="1"/>
  <c r="BP390" i="1"/>
  <c r="BN390" i="1"/>
  <c r="Z390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BP354" i="1"/>
  <c r="BN354" i="1"/>
  <c r="Z354" i="1"/>
  <c r="BP366" i="1"/>
  <c r="BN366" i="1"/>
  <c r="Z366" i="1"/>
  <c r="BP384" i="1"/>
  <c r="BN384" i="1"/>
  <c r="Z38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Y325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Y474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Z75" i="1"/>
  <c r="BN75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28" i="1" l="1"/>
  <c r="Z565" i="1"/>
  <c r="Z406" i="1"/>
  <c r="Z380" i="1"/>
  <c r="Z369" i="1"/>
  <c r="Z282" i="1"/>
  <c r="Z251" i="1"/>
  <c r="Z227" i="1"/>
  <c r="Z118" i="1"/>
  <c r="Z110" i="1"/>
  <c r="Z90" i="1"/>
  <c r="Z81" i="1"/>
  <c r="Z59" i="1"/>
  <c r="Z385" i="1"/>
  <c r="Z325" i="1"/>
  <c r="Z506" i="1"/>
  <c r="Z76" i="1"/>
  <c r="Z36" i="1"/>
  <c r="Z545" i="1"/>
  <c r="Z492" i="1"/>
  <c r="Z164" i="1"/>
  <c r="Z144" i="1"/>
  <c r="Z463" i="1"/>
  <c r="Z535" i="1"/>
  <c r="Z440" i="1"/>
  <c r="Z512" i="1"/>
  <c r="Z273" i="1"/>
  <c r="Z239" i="1"/>
  <c r="Z205" i="1"/>
  <c r="Z135" i="1"/>
  <c r="Z127" i="1"/>
  <c r="Z101" i="1"/>
  <c r="Y581" i="1"/>
  <c r="Z219" i="1"/>
  <c r="Y579" i="1"/>
  <c r="Z552" i="1"/>
  <c r="Y583" i="1"/>
  <c r="Y580" i="1"/>
  <c r="Z309" i="1"/>
  <c r="Z261" i="1"/>
  <c r="Z183" i="1"/>
  <c r="Y582" i="1" l="1"/>
  <c r="Z584" i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<sst xmlns="http://schemas.openxmlformats.org/spreadsheetml/2006/main" count="2417" uniqueCount="781">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</sst>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45545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Вторник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0.41666666666666669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40</v>
      </c>
      <c r="Y56" s="378">
        <f t="shared" si="6"/>
        <v>40</v>
      </c>
      <c r="Z56" s="36">
        <f>IFERROR(IF(Y56=0,"",ROUNDUP(Y56/H56,0)*0.00937),"")</f>
        <v>9.3700000000000006E-2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42.400000000000006</v>
      </c>
      <c r="BN56" s="64">
        <f t="shared" si="8"/>
        <v>42.400000000000006</v>
      </c>
      <c r="BO56" s="64">
        <f t="shared" si="9"/>
        <v>8.3333333333333329E-2</v>
      </c>
      <c r="BP56" s="64">
        <f t="shared" si="10"/>
        <v>8.3333333333333329E-2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10</v>
      </c>
      <c r="Y59" s="379">
        <f>IFERROR(Y53/H53,"0")+IFERROR(Y54/H54,"0")+IFERROR(Y55/H55,"0")+IFERROR(Y56/H56,"0")+IFERROR(Y57/H57,"0")+IFERROR(Y58/H58,"0")</f>
        <v>10</v>
      </c>
      <c r="Z59" s="379">
        <f>IFERROR(IF(Z53="",0,Z53),"0")+IFERROR(IF(Z54="",0,Z54),"0")+IFERROR(IF(Z55="",0,Z55),"0")+IFERROR(IF(Z56="",0,Z56),"0")+IFERROR(IF(Z57="",0,Z57),"0")+IFERROR(IF(Z58="",0,Z58),"0")</f>
        <v>9.3700000000000006E-2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40</v>
      </c>
      <c r="Y60" s="379">
        <f>IFERROR(SUM(Y53:Y58),"0")</f>
        <v>40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95</v>
      </c>
      <c r="Y75" s="378">
        <f t="shared" si="11"/>
        <v>99</v>
      </c>
      <c r="Z75" s="36">
        <f>IFERROR(IF(Y75=0,"",ROUNDUP(Y75/H75,0)*0.00937),"")</f>
        <v>0.20613999999999999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100.06666666666666</v>
      </c>
      <c r="BN75" s="64">
        <f t="shared" si="13"/>
        <v>104.28000000000002</v>
      </c>
      <c r="BO75" s="64">
        <f t="shared" si="14"/>
        <v>0.17592592592592593</v>
      </c>
      <c r="BP75" s="64">
        <f t="shared" si="15"/>
        <v>0.18333333333333332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21.111111111111111</v>
      </c>
      <c r="Y76" s="379">
        <f>IFERROR(Y68/H68,"0")+IFERROR(Y69/H69,"0")+IFERROR(Y70/H70,"0")+IFERROR(Y71/H71,"0")+IFERROR(Y72/H72,"0")+IFERROR(Y73/H73,"0")+IFERROR(Y74/H74,"0")+IFERROR(Y75/H75,"0")</f>
        <v>22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0.20613999999999999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95</v>
      </c>
      <c r="Y77" s="379">
        <f>IFERROR(SUM(Y68:Y75),"0")</f>
        <v>99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400</v>
      </c>
      <c r="Y79" s="378">
        <f>IFERROR(IF(X79="",0,CEILING((X79/$H79),1)*$H79),"")</f>
        <v>410.40000000000003</v>
      </c>
      <c r="Z79" s="36">
        <f>IFERROR(IF(Y79=0,"",ROUNDUP(Y79/H79,0)*0.02175),"")</f>
        <v>0.8264999999999999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417.77777777777777</v>
      </c>
      <c r="BN79" s="64">
        <f>IFERROR(Y79*I79/H79,"0")</f>
        <v>428.64</v>
      </c>
      <c r="BO79" s="64">
        <f>IFERROR(1/J79*(X79/H79),"0")</f>
        <v>0.66137566137566139</v>
      </c>
      <c r="BP79" s="64">
        <f>IFERROR(1/J79*(Y79/H79),"0")</f>
        <v>0.67857142857142849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37.037037037037038</v>
      </c>
      <c r="Y81" s="379">
        <f>IFERROR(Y79/H79,"0")+IFERROR(Y80/H80,"0")</f>
        <v>38</v>
      </c>
      <c r="Z81" s="379">
        <f>IFERROR(IF(Z79="",0,Z79),"0")+IFERROR(IF(Z80="",0,Z80),"0")</f>
        <v>0.8264999999999999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400</v>
      </c>
      <c r="Y82" s="379">
        <f>IFERROR(SUM(Y79:Y80),"0")</f>
        <v>410.40000000000003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18.518518518518519</v>
      </c>
      <c r="Y110" s="379">
        <f>IFERROR(Y105/H105,"0")+IFERROR(Y106/H106,"0")+IFERROR(Y107/H107,"0")+IFERROR(Y108/H108,"0")+IFERROR(Y109/H109,"0")</f>
        <v>19</v>
      </c>
      <c r="Z110" s="379">
        <f>IFERROR(IF(Z105="",0,Z105),"0")+IFERROR(IF(Z106="",0,Z106),"0")+IFERROR(IF(Z107="",0,Z107),"0")+IFERROR(IF(Z108="",0,Z108),"0")+IFERROR(IF(Z109="",0,Z109),"0")</f>
        <v>0.41324999999999995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200</v>
      </c>
      <c r="Y111" s="379">
        <f>IFERROR(SUM(Y105:Y109),"0")</f>
        <v>205.20000000000002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400</v>
      </c>
      <c r="Y114" s="378">
        <f>IFERROR(IF(X114="",0,CEILING((X114/$H114),1)*$H114),"")</f>
        <v>403.20000000000005</v>
      </c>
      <c r="Z114" s="36">
        <f>IFERROR(IF(Y114=0,"",ROUNDUP(Y114/H114,0)*0.02175),"")</f>
        <v>1.044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426.85714285714289</v>
      </c>
      <c r="BN114" s="64">
        <f>IFERROR(Y114*I114/H114,"0")</f>
        <v>430.27200000000005</v>
      </c>
      <c r="BO114" s="64">
        <f>IFERROR(1/J114*(X114/H114),"0")</f>
        <v>0.85034013605442171</v>
      </c>
      <c r="BP114" s="64">
        <f>IFERROR(1/J114*(Y114/H114),"0")</f>
        <v>0.8571428571428571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360</v>
      </c>
      <c r="Y115" s="378">
        <f>IFERROR(IF(X115="",0,CEILING((X115/$H115),1)*$H115),"")</f>
        <v>361.8</v>
      </c>
      <c r="Z115" s="36">
        <f>IFERROR(IF(Y115=0,"",ROUNDUP(Y115/H115,0)*0.00753),"")</f>
        <v>1.00902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396.26666666666665</v>
      </c>
      <c r="BN115" s="64">
        <f>IFERROR(Y115*I115/H115,"0")</f>
        <v>398.24799999999999</v>
      </c>
      <c r="BO115" s="64">
        <f>IFERROR(1/J115*(X115/H115),"0")</f>
        <v>0.85470085470085455</v>
      </c>
      <c r="BP115" s="64">
        <f>IFERROR(1/J115*(Y115/H115),"0")</f>
        <v>0.85897435897435892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180.95238095238093</v>
      </c>
      <c r="Y118" s="379">
        <f>IFERROR(Y113/H113,"0")+IFERROR(Y114/H114,"0")+IFERROR(Y115/H115,"0")+IFERROR(Y116/H116,"0")+IFERROR(Y117/H117,"0")</f>
        <v>182</v>
      </c>
      <c r="Z118" s="379">
        <f>IFERROR(IF(Z113="",0,Z113),"0")+IFERROR(IF(Z114="",0,Z114),"0")+IFERROR(IF(Z115="",0,Z115),"0")+IFERROR(IF(Z116="",0,Z116),"0")+IFERROR(IF(Z117="",0,Z117),"0")</f>
        <v>2.0530200000000001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760</v>
      </c>
      <c r="Y119" s="379">
        <f>IFERROR(SUM(Y113:Y117),"0")</f>
        <v>765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45</v>
      </c>
      <c r="Y125" s="378">
        <f>IFERROR(IF(X125="",0,CEILING((X125/$H125),1)*$H125),"")</f>
        <v>45</v>
      </c>
      <c r="Z125" s="36">
        <f>IFERROR(IF(Y125=0,"",ROUNDUP(Y125/H125,0)*0.00937),"")</f>
        <v>9.3700000000000006E-2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47.400000000000006</v>
      </c>
      <c r="BN125" s="64">
        <f>IFERROR(Y125*I125/H125,"0")</f>
        <v>47.400000000000006</v>
      </c>
      <c r="BO125" s="64">
        <f>IFERROR(1/J125*(X125/H125),"0")</f>
        <v>8.3333333333333329E-2</v>
      </c>
      <c r="BP125" s="64">
        <f>IFERROR(1/J125*(Y125/H125),"0")</f>
        <v>8.3333333333333329E-2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10</v>
      </c>
      <c r="Y127" s="379">
        <f>IFERROR(Y122/H122,"0")+IFERROR(Y123/H123,"0")+IFERROR(Y124/H124,"0")+IFERROR(Y125/H125,"0")+IFERROR(Y126/H126,"0")</f>
        <v>10</v>
      </c>
      <c r="Z127" s="379">
        <f>IFERROR(IF(Z122="",0,Z122),"0")+IFERROR(IF(Z123="",0,Z123),"0")+IFERROR(IF(Z124="",0,Z124),"0")+IFERROR(IF(Z125="",0,Z125),"0")+IFERROR(IF(Z126="",0,Z126),"0")</f>
        <v>9.3700000000000006E-2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45</v>
      </c>
      <c r="Y128" s="379">
        <f>IFERROR(SUM(Y122:Y126),"0")</f>
        <v>45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40</v>
      </c>
      <c r="Y134" s="378">
        <f>IFERROR(IF(X134="",0,CEILING((X134/$H134),1)*$H134),"")</f>
        <v>40.799999999999997</v>
      </c>
      <c r="Z134" s="36">
        <f>IFERROR(IF(Y134=0,"",ROUNDUP(Y134/H134,0)*0.00753),"")</f>
        <v>0.12801000000000001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43.333333333333336</v>
      </c>
      <c r="BN134" s="64">
        <f>IFERROR(Y134*I134/H134,"0")</f>
        <v>44.2</v>
      </c>
      <c r="BO134" s="64">
        <f>IFERROR(1/J134*(X134/H134),"0")</f>
        <v>0.10683760683760685</v>
      </c>
      <c r="BP134" s="64">
        <f>IFERROR(1/J134*(Y134/H134),"0")</f>
        <v>0.10897435897435898</v>
      </c>
    </row>
    <row r="135" spans="1:68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16.666666666666668</v>
      </c>
      <c r="Y135" s="379">
        <f>IFERROR(Y130/H130,"0")+IFERROR(Y131/H131,"0")+IFERROR(Y132/H132,"0")+IFERROR(Y133/H133,"0")+IFERROR(Y134/H134,"0")</f>
        <v>17</v>
      </c>
      <c r="Z135" s="379">
        <f>IFERROR(IF(Z130="",0,Z130),"0")+IFERROR(IF(Z131="",0,Z131),"0")+IFERROR(IF(Z132="",0,Z132),"0")+IFERROR(IF(Z133="",0,Z133),"0")+IFERROR(IF(Z134="",0,Z134),"0")</f>
        <v>0.12801000000000001</v>
      </c>
      <c r="AA135" s="380"/>
      <c r="AB135" s="380"/>
      <c r="AC135" s="380"/>
    </row>
    <row r="136" spans="1:68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40</v>
      </c>
      <c r="Y136" s="379">
        <f>IFERROR(SUM(Y130:Y134),"0")</f>
        <v>40.799999999999997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720</v>
      </c>
      <c r="Y141" s="378">
        <f t="shared" si="21"/>
        <v>720.90000000000009</v>
      </c>
      <c r="Z141" s="36">
        <f>IFERROR(IF(Y141=0,"",ROUNDUP(Y141/H141,0)*0.00753),"")</f>
        <v>2.01051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792.5333333333333</v>
      </c>
      <c r="BN141" s="64">
        <f t="shared" si="23"/>
        <v>793.52400000000011</v>
      </c>
      <c r="BO141" s="64">
        <f t="shared" si="24"/>
        <v>1.7094017094017091</v>
      </c>
      <c r="BP141" s="64">
        <f t="shared" si="25"/>
        <v>1.7115384615384615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266.66666666666663</v>
      </c>
      <c r="Y144" s="379">
        <f>IFERROR(Y138/H138,"0")+IFERROR(Y139/H139,"0")+IFERROR(Y140/H140,"0")+IFERROR(Y141/H141,"0")+IFERROR(Y142/H142,"0")+IFERROR(Y143/H143,"0")</f>
        <v>267</v>
      </c>
      <c r="Z144" s="379">
        <f>IFERROR(IF(Z138="",0,Z138),"0")+IFERROR(IF(Z139="",0,Z139),"0")+IFERROR(IF(Z140="",0,Z140),"0")+IFERROR(IF(Z141="",0,Z141),"0")+IFERROR(IF(Z142="",0,Z142),"0")+IFERROR(IF(Z143="",0,Z143),"0")</f>
        <v>2.01051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720</v>
      </c>
      <c r="Y145" s="379">
        <f>IFERROR(SUM(Y138:Y143),"0")</f>
        <v>720.90000000000009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100</v>
      </c>
      <c r="Y153" s="378">
        <f>IFERROR(IF(X153="",0,CEILING((X153/$H153),1)*$H153),"")</f>
        <v>100.8</v>
      </c>
      <c r="Z153" s="36">
        <f>IFERROR(IF(Y153=0,"",ROUNDUP(Y153/H153,0)*0.02175),"")</f>
        <v>0.19574999999999998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104.28571428571429</v>
      </c>
      <c r="BN153" s="64">
        <f>IFERROR(Y153*I153/H153,"0")</f>
        <v>105.12</v>
      </c>
      <c r="BO153" s="64">
        <f>IFERROR(1/J153*(X153/H153),"0")</f>
        <v>0.15943877551020408</v>
      </c>
      <c r="BP153" s="64">
        <f>IFERROR(1/J153*(Y153/H153),"0")</f>
        <v>0.1607142857142857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50</v>
      </c>
      <c r="Y154" s="378">
        <f>IFERROR(IF(X154="",0,CEILING((X154/$H154),1)*$H154),"")</f>
        <v>51</v>
      </c>
      <c r="Z154" s="36">
        <f>IFERROR(IF(Y154=0,"",ROUNDUP(Y154/H154,0)*0.00753),"")</f>
        <v>0.12801000000000001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53.333333333333336</v>
      </c>
      <c r="BN154" s="64">
        <f>IFERROR(Y154*I154/H154,"0")</f>
        <v>54.400000000000006</v>
      </c>
      <c r="BO154" s="64">
        <f>IFERROR(1/J154*(X154/H154),"0")</f>
        <v>0.10683760683760685</v>
      </c>
      <c r="BP154" s="64">
        <f>IFERROR(1/J154*(Y154/H154),"0")</f>
        <v>0.10897435897435898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25.595238095238095</v>
      </c>
      <c r="Y156" s="379">
        <f>IFERROR(Y153/H153,"0")+IFERROR(Y154/H154,"0")+IFERROR(Y155/H155,"0")</f>
        <v>26</v>
      </c>
      <c r="Z156" s="379">
        <f>IFERROR(IF(Z153="",0,Z153),"0")+IFERROR(IF(Z154="",0,Z154),"0")+IFERROR(IF(Z155="",0,Z155),"0")</f>
        <v>0.32375999999999999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150</v>
      </c>
      <c r="Y157" s="379">
        <f>IFERROR(SUM(Y153:Y155),"0")</f>
        <v>151.80000000000001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200</v>
      </c>
      <c r="Y211" s="378">
        <f t="shared" si="36"/>
        <v>200.1</v>
      </c>
      <c r="Z211" s="36">
        <f>IFERROR(IF(Y211=0,"",ROUNDUP(Y211/H211,0)*0.02175),"")</f>
        <v>0.50024999999999997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212.96551724137933</v>
      </c>
      <c r="BN211" s="64">
        <f t="shared" si="38"/>
        <v>213.072</v>
      </c>
      <c r="BO211" s="64">
        <f t="shared" si="39"/>
        <v>0.41050903119868637</v>
      </c>
      <c r="BP211" s="64">
        <f t="shared" si="40"/>
        <v>0.4107142857142857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800</v>
      </c>
      <c r="Y215" s="378">
        <f t="shared" si="36"/>
        <v>801.6</v>
      </c>
      <c r="Z215" s="36">
        <f t="shared" si="41"/>
        <v>2.5150200000000003</v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890.66666666666663</v>
      </c>
      <c r="BN215" s="64">
        <f t="shared" si="38"/>
        <v>892.44800000000021</v>
      </c>
      <c r="BO215" s="64">
        <f t="shared" si="39"/>
        <v>2.1367521367521367</v>
      </c>
      <c r="BP215" s="64">
        <f t="shared" si="40"/>
        <v>2.141025641025641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20</v>
      </c>
      <c r="Y217" s="378">
        <f t="shared" si="36"/>
        <v>21.599999999999998</v>
      </c>
      <c r="Z217" s="36">
        <f t="shared" si="41"/>
        <v>6.7769999999999997E-2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22.266666666666669</v>
      </c>
      <c r="BN217" s="64">
        <f t="shared" si="38"/>
        <v>24.047999999999998</v>
      </c>
      <c r="BO217" s="64">
        <f t="shared" si="39"/>
        <v>5.3418803418803423E-2</v>
      </c>
      <c r="BP217" s="64">
        <f t="shared" si="40"/>
        <v>5.7692307692307689E-2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364.65517241379314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366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3.08304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1020</v>
      </c>
      <c r="Y220" s="379">
        <f>IFERROR(SUM(Y208:Y218),"0")</f>
        <v>1023.3000000000001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50</v>
      </c>
      <c r="Y265" s="378">
        <f>IFERROR(IF(X265="",0,CEILING((X265/$H265),1)*$H265),"")</f>
        <v>54</v>
      </c>
      <c r="Z265" s="36">
        <f>IFERROR(IF(Y265=0,"",ROUNDUP(Y265/H265,0)*0.02175),"")</f>
        <v>0.1305</v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52.666666666666664</v>
      </c>
      <c r="BN265" s="64">
        <f>IFERROR(Y265*I265/H265,"0")</f>
        <v>56.88</v>
      </c>
      <c r="BO265" s="64">
        <f>IFERROR(1/J265*(X265/H265),"0")</f>
        <v>9.9206349206349201E-2</v>
      </c>
      <c r="BP265" s="64">
        <f>IFERROR(1/J265*(Y265/H265),"0")</f>
        <v>0.10714285714285714</v>
      </c>
    </row>
    <row r="266" spans="1:68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5.5555555555555554</v>
      </c>
      <c r="Y266" s="379">
        <f>IFERROR(Y265/H265,"0")</f>
        <v>6</v>
      </c>
      <c r="Z266" s="379">
        <f>IFERROR(IF(Z265="",0,Z265),"0")</f>
        <v>0.1305</v>
      </c>
      <c r="AA266" s="380"/>
      <c r="AB266" s="380"/>
      <c r="AC266" s="380"/>
    </row>
    <row r="267" spans="1:68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50</v>
      </c>
      <c r="Y267" s="379">
        <f>IFERROR(SUM(Y265:Y265),"0")</f>
        <v>54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40</v>
      </c>
      <c r="Y280" s="378">
        <f>IFERROR(IF(X280="",0,CEILING((X280/$H280),1)*$H280),"")</f>
        <v>40.799999999999997</v>
      </c>
      <c r="Z280" s="36">
        <f>IFERROR(IF(Y280=0,"",ROUNDUP(Y280/H280,0)*0.00753),"")</f>
        <v>0.12801000000000001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43.333333333333336</v>
      </c>
      <c r="BN280" s="64">
        <f>IFERROR(Y280*I280/H280,"0")</f>
        <v>44.2</v>
      </c>
      <c r="BO280" s="64">
        <f>IFERROR(1/J280*(X280/H280),"0")</f>
        <v>0.10683760683760685</v>
      </c>
      <c r="BP280" s="64">
        <f>IFERROR(1/J280*(Y280/H280),"0")</f>
        <v>0.10897435897435898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16.666666666666668</v>
      </c>
      <c r="Y282" s="379">
        <f>IFERROR(Y277/H277,"0")+IFERROR(Y278/H278,"0")+IFERROR(Y279/H279,"0")+IFERROR(Y280/H280,"0")+IFERROR(Y281/H281,"0")</f>
        <v>17</v>
      </c>
      <c r="Z282" s="379">
        <f>IFERROR(IF(Z277="",0,Z277),"0")+IFERROR(IF(Z278="",0,Z278),"0")+IFERROR(IF(Z279="",0,Z279),"0")+IFERROR(IF(Z280="",0,Z280),"0")+IFERROR(IF(Z281="",0,Z281),"0")</f>
        <v>0.12801000000000001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40</v>
      </c>
      <c r="Y283" s="379">
        <f>IFERROR(SUM(Y277:Y281),"0")</f>
        <v>40.799999999999997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100</v>
      </c>
      <c r="Y319" s="378">
        <f t="shared" ref="Y319:Y324" si="62">IFERROR(IF(X319="",0,CEILING((X319/$H319),1)*$H319),"")</f>
        <v>101.39999999999999</v>
      </c>
      <c r="Z319" s="36">
        <f>IFERROR(IF(Y319=0,"",ROUNDUP(Y319/H319,0)*0.02175),"")</f>
        <v>0.28275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107.15384615384616</v>
      </c>
      <c r="BN319" s="64">
        <f t="shared" ref="BN319:BN324" si="64">IFERROR(Y319*I319/H319,"0")</f>
        <v>108.65400000000001</v>
      </c>
      <c r="BO319" s="64">
        <f t="shared" ref="BO319:BO324" si="65">IFERROR(1/J319*(X319/H319),"0")</f>
        <v>0.22893772893772893</v>
      </c>
      <c r="BP319" s="64">
        <f t="shared" ref="BP319:BP324" si="66">IFERROR(1/J319*(Y319/H319),"0")</f>
        <v>0.23214285714285712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12.820512820512821</v>
      </c>
      <c r="Y325" s="379">
        <f>IFERROR(Y319/H319,"0")+IFERROR(Y320/H320,"0")+IFERROR(Y321/H321,"0")+IFERROR(Y322/H322,"0")+IFERROR(Y323/H323,"0")+IFERROR(Y324/H324,"0")</f>
        <v>13</v>
      </c>
      <c r="Z325" s="379">
        <f>IFERROR(IF(Z319="",0,Z319),"0")+IFERROR(IF(Z320="",0,Z320),"0")+IFERROR(IF(Z321="",0,Z321),"0")+IFERROR(IF(Z322="",0,Z322),"0")+IFERROR(IF(Z323="",0,Z323),"0")+IFERROR(IF(Z324="",0,Z324),"0")</f>
        <v>0.28275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100</v>
      </c>
      <c r="Y326" s="379">
        <f>IFERROR(SUM(Y319:Y324),"0")</f>
        <v>101.39999999999999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150</v>
      </c>
      <c r="Y328" s="378">
        <f>IFERROR(IF(X328="",0,CEILING((X328/$H328),1)*$H328),"")</f>
        <v>151.20000000000002</v>
      </c>
      <c r="Z328" s="36">
        <f>IFERROR(IF(Y328=0,"",ROUNDUP(Y328/H328,0)*0.02175),"")</f>
        <v>0.39149999999999996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160.07142857142858</v>
      </c>
      <c r="BN328" s="64">
        <f>IFERROR(Y328*I328/H328,"0")</f>
        <v>161.35200000000003</v>
      </c>
      <c r="BO328" s="64">
        <f>IFERROR(1/J328*(X328/H328),"0")</f>
        <v>0.31887755102040816</v>
      </c>
      <c r="BP328" s="64">
        <f>IFERROR(1/J328*(Y328/H328),"0")</f>
        <v>0.3214285714285714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17.857142857142858</v>
      </c>
      <c r="Y331" s="379">
        <f>IFERROR(Y328/H328,"0")+IFERROR(Y329/H329,"0")+IFERROR(Y330/H330,"0")</f>
        <v>18</v>
      </c>
      <c r="Z331" s="379">
        <f>IFERROR(IF(Z328="",0,Z328),"0")+IFERROR(IF(Z329="",0,Z329),"0")+IFERROR(IF(Z330="",0,Z330),"0")</f>
        <v>0.39149999999999996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150</v>
      </c>
      <c r="Y332" s="379">
        <f>IFERROR(SUM(Y328:Y330),"0")</f>
        <v>151.20000000000002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42.5</v>
      </c>
      <c r="Y337" s="378">
        <f>IFERROR(IF(X337="",0,CEILING((X337/$H337),1)*$H337),"")</f>
        <v>43.349999999999994</v>
      </c>
      <c r="Z337" s="36">
        <f>IFERROR(IF(Y337=0,"",ROUNDUP(Y337/H337,0)*0.00753),"")</f>
        <v>0.12801000000000001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48.333333333333336</v>
      </c>
      <c r="BN337" s="64">
        <f>IFERROR(Y337*I337/H337,"0")</f>
        <v>49.3</v>
      </c>
      <c r="BO337" s="64">
        <f>IFERROR(1/J337*(X337/H337),"0")</f>
        <v>0.10683760683760685</v>
      </c>
      <c r="BP337" s="64">
        <f>IFERROR(1/J337*(Y337/H337),"0")</f>
        <v>0.10897435897435898</v>
      </c>
    </row>
    <row r="338" spans="1:68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16.666666666666668</v>
      </c>
      <c r="Y338" s="379">
        <f>IFERROR(Y334/H334,"0")+IFERROR(Y335/H335,"0")+IFERROR(Y336/H336,"0")+IFERROR(Y337/H337,"0")</f>
        <v>17</v>
      </c>
      <c r="Z338" s="379">
        <f>IFERROR(IF(Z334="",0,Z334),"0")+IFERROR(IF(Z335="",0,Z335),"0")+IFERROR(IF(Z336="",0,Z336),"0")+IFERROR(IF(Z337="",0,Z337),"0")</f>
        <v>0.12801000000000001</v>
      </c>
      <c r="AA338" s="380"/>
      <c r="AB338" s="380"/>
      <c r="AC338" s="380"/>
    </row>
    <row r="339" spans="1:68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42.5</v>
      </c>
      <c r="Y339" s="379">
        <f>IFERROR(SUM(Y334:Y337),"0")</f>
        <v>43.349999999999994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840</v>
      </c>
      <c r="Y353" s="378">
        <f>IFERROR(IF(X353="",0,CEILING((X353/$H353),1)*$H353),"")</f>
        <v>840</v>
      </c>
      <c r="Z353" s="36">
        <f>IFERROR(IF(Y353=0,"",ROUNDUP(Y353/H353,0)*0.00753),"")</f>
        <v>3.012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948.8</v>
      </c>
      <c r="BN353" s="64">
        <f>IFERROR(Y353*I353/H353,"0")</f>
        <v>948.8</v>
      </c>
      <c r="BO353" s="64">
        <f>IFERROR(1/J353*(X353/H353),"0")</f>
        <v>2.5641025641025639</v>
      </c>
      <c r="BP353" s="64">
        <f>IFERROR(1/J353*(Y353/H353),"0")</f>
        <v>2.5641025641025639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420</v>
      </c>
      <c r="Y354" s="378">
        <f>IFERROR(IF(X354="",0,CEILING((X354/$H354),1)*$H354),"")</f>
        <v>420</v>
      </c>
      <c r="Z354" s="36">
        <f>IFERROR(IF(Y354=0,"",ROUNDUP(Y354/H354,0)*0.00753),"")</f>
        <v>1.506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471.99999999999994</v>
      </c>
      <c r="BN354" s="64">
        <f>IFERROR(Y354*I354/H354,"0")</f>
        <v>471.99999999999994</v>
      </c>
      <c r="BO354" s="64">
        <f>IFERROR(1/J354*(X354/H354),"0")</f>
        <v>1.2820512820512819</v>
      </c>
      <c r="BP354" s="64">
        <f>IFERROR(1/J354*(Y354/H354),"0")</f>
        <v>1.2820512820512819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600</v>
      </c>
      <c r="Y355" s="379">
        <f>IFERROR(Y352/H352,"0")+IFERROR(Y353/H353,"0")+IFERROR(Y354/H354,"0")</f>
        <v>600</v>
      </c>
      <c r="Z355" s="379">
        <f>IFERROR(IF(Z352="",0,Z352),"0")+IFERROR(IF(Z353="",0,Z353),"0")+IFERROR(IF(Z354="",0,Z354),"0")</f>
        <v>4.5179999999999998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1260</v>
      </c>
      <c r="Y356" s="379">
        <f>IFERROR(SUM(Y352:Y354),"0")</f>
        <v>1260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1500</v>
      </c>
      <c r="Y363" s="378">
        <f t="shared" si="67"/>
        <v>1500</v>
      </c>
      <c r="Z363" s="36">
        <f>IFERROR(IF(Y363=0,"",ROUNDUP(Y363/H363,0)*0.02175),"")</f>
        <v>2.1749999999999998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1548</v>
      </c>
      <c r="BN363" s="64">
        <f t="shared" si="69"/>
        <v>1548</v>
      </c>
      <c r="BO363" s="64">
        <f t="shared" si="70"/>
        <v>2.083333333333333</v>
      </c>
      <c r="BP363" s="64">
        <f t="shared" si="71"/>
        <v>2.083333333333333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hidden="1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0</v>
      </c>
      <c r="Y365" s="378">
        <f t="shared" si="67"/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0</v>
      </c>
      <c r="BN365" s="64">
        <f t="shared" si="69"/>
        <v>0</v>
      </c>
      <c r="BO365" s="64">
        <f t="shared" si="70"/>
        <v>0</v>
      </c>
      <c r="BP365" s="64">
        <f t="shared" si="71"/>
        <v>0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40</v>
      </c>
      <c r="Y366" s="378">
        <f t="shared" si="67"/>
        <v>40</v>
      </c>
      <c r="Z366" s="36">
        <f>IFERROR(IF(Y366=0,"",ROUNDUP(Y366/H366,0)*0.00937),"")</f>
        <v>9.3700000000000006E-2</v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42.400000000000006</v>
      </c>
      <c r="BN366" s="64">
        <f t="shared" si="69"/>
        <v>42.400000000000006</v>
      </c>
      <c r="BO366" s="64">
        <f t="shared" si="70"/>
        <v>8.3333333333333329E-2</v>
      </c>
      <c r="BP366" s="64">
        <f t="shared" si="71"/>
        <v>8.3333333333333329E-2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50</v>
      </c>
      <c r="Y367" s="378">
        <f t="shared" si="67"/>
        <v>50</v>
      </c>
      <c r="Z367" s="36">
        <f>IFERROR(IF(Y367=0,"",ROUNDUP(Y367/H367,0)*0.00937),"")</f>
        <v>9.3700000000000006E-2</v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52.1</v>
      </c>
      <c r="BN367" s="64">
        <f t="shared" si="69"/>
        <v>52.1</v>
      </c>
      <c r="BO367" s="64">
        <f t="shared" si="70"/>
        <v>8.3333333333333329E-2</v>
      </c>
      <c r="BP367" s="64">
        <f t="shared" si="71"/>
        <v>8.3333333333333329E-2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50</v>
      </c>
      <c r="Y368" s="378">
        <f t="shared" si="67"/>
        <v>50</v>
      </c>
      <c r="Z368" s="36">
        <f>IFERROR(IF(Y368=0,"",ROUNDUP(Y368/H368,0)*0.00937),"")</f>
        <v>9.3700000000000006E-2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52.1</v>
      </c>
      <c r="BN368" s="64">
        <f t="shared" si="69"/>
        <v>52.1</v>
      </c>
      <c r="BO368" s="64">
        <f t="shared" si="70"/>
        <v>8.3333333333333329E-2</v>
      </c>
      <c r="BP368" s="64">
        <f t="shared" si="71"/>
        <v>8.3333333333333329E-2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130</v>
      </c>
      <c r="Y369" s="379">
        <f>IFERROR(Y360/H360,"0")+IFERROR(Y361/H361,"0")+IFERROR(Y362/H362,"0")+IFERROR(Y363/H363,"0")+IFERROR(Y364/H364,"0")+IFERROR(Y365/H365,"0")+IFERROR(Y366/H366,"0")+IFERROR(Y367/H367,"0")+IFERROR(Y368/H368,"0")</f>
        <v>130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2.4561000000000002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1640</v>
      </c>
      <c r="Y370" s="379">
        <f>IFERROR(SUM(Y360:Y368),"0")</f>
        <v>1640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hidden="1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40</v>
      </c>
      <c r="Y373" s="378">
        <f>IFERROR(IF(X373="",0,CEILING((X373/$H373),1)*$H373),"")</f>
        <v>40</v>
      </c>
      <c r="Z373" s="36">
        <f>IFERROR(IF(Y373=0,"",ROUNDUP(Y373/H373,0)*0.00937),"")</f>
        <v>9.3700000000000006E-2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42.400000000000006</v>
      </c>
      <c r="BN373" s="64">
        <f>IFERROR(Y373*I373/H373,"0")</f>
        <v>42.400000000000006</v>
      </c>
      <c r="BO373" s="64">
        <f>IFERROR(1/J373*(X373/H373),"0")</f>
        <v>8.3333333333333329E-2</v>
      </c>
      <c r="BP373" s="64">
        <f>IFERROR(1/J373*(Y373/H373),"0")</f>
        <v>8.3333333333333329E-2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10</v>
      </c>
      <c r="Y374" s="379">
        <f>IFERROR(Y372/H372,"0")+IFERROR(Y373/H373,"0")</f>
        <v>10</v>
      </c>
      <c r="Z374" s="379">
        <f>IFERROR(IF(Z372="",0,Z372),"0")+IFERROR(IF(Z373="",0,Z373),"0")</f>
        <v>9.3700000000000006E-2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40</v>
      </c>
      <c r="Y375" s="379">
        <f>IFERROR(SUM(Y372:Y373),"0")</f>
        <v>40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5500</v>
      </c>
      <c r="Y401" s="378">
        <f>IFERROR(IF(X401="",0,CEILING((X401/$H401),1)*$H401),"")</f>
        <v>5506.8</v>
      </c>
      <c r="Z401" s="36">
        <f>IFERROR(IF(Y401=0,"",ROUNDUP(Y401/H401,0)*0.02175),"")</f>
        <v>15.355499999999999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5897.6923076923085</v>
      </c>
      <c r="BN401" s="64">
        <f>IFERROR(Y401*I401/H401,"0")</f>
        <v>5904.9840000000004</v>
      </c>
      <c r="BO401" s="64">
        <f>IFERROR(1/J401*(X401/H401),"0")</f>
        <v>12.591575091575091</v>
      </c>
      <c r="BP401" s="64">
        <f>IFERROR(1/J401*(Y401/H401),"0")</f>
        <v>12.607142857142856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200</v>
      </c>
      <c r="Y403" s="378">
        <f>IFERROR(IF(X403="",0,CEILING((X403/$H403),1)*$H403),"")</f>
        <v>201.6</v>
      </c>
      <c r="Z403" s="36">
        <f>IFERROR(IF(Y403=0,"",ROUNDUP(Y403/H403,0)*0.00753),"")</f>
        <v>0.63251999999999997</v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223.66666666666671</v>
      </c>
      <c r="BN403" s="64">
        <f>IFERROR(Y403*I403/H403,"0")</f>
        <v>225.45600000000005</v>
      </c>
      <c r="BO403" s="64">
        <f>IFERROR(1/J403*(X403/H403),"0")</f>
        <v>0.53418803418803418</v>
      </c>
      <c r="BP403" s="64">
        <f>IFERROR(1/J403*(Y403/H403),"0")</f>
        <v>0.53846153846153844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788.46153846153857</v>
      </c>
      <c r="Y406" s="379">
        <f>IFERROR(Y401/H401,"0")+IFERROR(Y402/H402,"0")+IFERROR(Y403/H403,"0")+IFERROR(Y404/H404,"0")+IFERROR(Y405/H405,"0")</f>
        <v>790</v>
      </c>
      <c r="Z406" s="379">
        <f>IFERROR(IF(Z401="",0,Z401),"0")+IFERROR(IF(Z402="",0,Z402),"0")+IFERROR(IF(Z403="",0,Z403),"0")+IFERROR(IF(Z404="",0,Z404),"0")+IFERROR(IF(Z405="",0,Z405),"0")</f>
        <v>15.988019999999999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5700</v>
      </c>
      <c r="Y407" s="379">
        <f>IFERROR(SUM(Y401:Y405),"0")</f>
        <v>5708.4000000000005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50</v>
      </c>
      <c r="Y421" s="378">
        <f t="shared" si="72"/>
        <v>50.400000000000006</v>
      </c>
      <c r="Z421" s="36">
        <f>IFERROR(IF(Y421=0,"",ROUNDUP(Y421/H421,0)*0.00753),"")</f>
        <v>9.0359999999999996E-2</v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52.738095238095234</v>
      </c>
      <c r="BN421" s="64">
        <f t="shared" si="74"/>
        <v>53.160000000000004</v>
      </c>
      <c r="BO421" s="64">
        <f t="shared" si="75"/>
        <v>7.6312576312576319E-2</v>
      </c>
      <c r="BP421" s="64">
        <f t="shared" si="76"/>
        <v>7.6923076923076927E-2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200</v>
      </c>
      <c r="Y422" s="378">
        <f t="shared" si="72"/>
        <v>201.60000000000002</v>
      </c>
      <c r="Z422" s="36">
        <f>IFERROR(IF(Y422=0,"",ROUNDUP(Y422/H422,0)*0.00753),"")</f>
        <v>0.36143999999999998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210.95238095238093</v>
      </c>
      <c r="BN422" s="64">
        <f t="shared" si="74"/>
        <v>212.64000000000001</v>
      </c>
      <c r="BO422" s="64">
        <f t="shared" si="75"/>
        <v>0.30525030525030528</v>
      </c>
      <c r="BP422" s="64">
        <f t="shared" si="76"/>
        <v>0.30769230769230771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17.5</v>
      </c>
      <c r="Y427" s="378">
        <f t="shared" si="72"/>
        <v>18.900000000000002</v>
      </c>
      <c r="Z427" s="36">
        <f t="shared" si="77"/>
        <v>4.5179999999999998E-2</v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18.583333333333332</v>
      </c>
      <c r="BN427" s="64">
        <f t="shared" si="74"/>
        <v>20.07</v>
      </c>
      <c r="BO427" s="64">
        <f t="shared" si="75"/>
        <v>3.5612535612535613E-2</v>
      </c>
      <c r="BP427" s="64">
        <f t="shared" si="76"/>
        <v>3.8461538461538464E-2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67.857142857142861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69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0.49697999999999998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267.5</v>
      </c>
      <c r="Y441" s="379">
        <f>IFERROR(SUM(Y419:Y439),"0")</f>
        <v>270.90000000000003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50</v>
      </c>
      <c r="Y457" s="378">
        <f t="shared" ref="Y457:Y462" si="78">IFERROR(IF(X457="",0,CEILING((X457/$H457),1)*$H457),"")</f>
        <v>50.400000000000006</v>
      </c>
      <c r="Z457" s="36">
        <f>IFERROR(IF(Y457=0,"",ROUNDUP(Y457/H457,0)*0.00753),"")</f>
        <v>9.0359999999999996E-2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52.738095238095234</v>
      </c>
      <c r="BN457" s="64">
        <f t="shared" ref="BN457:BN462" si="80">IFERROR(Y457*I457/H457,"0")</f>
        <v>53.160000000000004</v>
      </c>
      <c r="BO457" s="64">
        <f t="shared" ref="BO457:BO462" si="81">IFERROR(1/J457*(X457/H457),"0")</f>
        <v>7.6312576312576319E-2</v>
      </c>
      <c r="BP457" s="64">
        <f t="shared" ref="BP457:BP462" si="82">IFERROR(1/J457*(Y457/H457),"0")</f>
        <v>7.6923076923076927E-2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11.904761904761905</v>
      </c>
      <c r="Y463" s="379">
        <f>IFERROR(Y457/H457,"0")+IFERROR(Y458/H458,"0")+IFERROR(Y459/H459,"0")+IFERROR(Y460/H460,"0")+IFERROR(Y461/H461,"0")+IFERROR(Y462/H462,"0")</f>
        <v>12</v>
      </c>
      <c r="Z463" s="379">
        <f>IFERROR(IF(Z457="",0,Z457),"0")+IFERROR(IF(Z458="",0,Z458),"0")+IFERROR(IF(Z459="",0,Z459),"0")+IFERROR(IF(Z460="",0,Z460),"0")+IFERROR(IF(Z461="",0,Z461),"0")+IFERROR(IF(Z462="",0,Z462),"0")</f>
        <v>9.0359999999999996E-2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50</v>
      </c>
      <c r="Y464" s="379">
        <f>IFERROR(SUM(Y457:Y462),"0")</f>
        <v>50.400000000000006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200</v>
      </c>
      <c r="Y484" s="378">
        <f t="shared" ref="Y484:Y491" si="83">IFERROR(IF(X484="",0,CEILING((X484/$H484),1)*$H484),"")</f>
        <v>200.64000000000001</v>
      </c>
      <c r="Z484" s="36">
        <f t="shared" ref="Z484:Z489" si="84">IFERROR(IF(Y484=0,"",ROUNDUP(Y484/H484,0)*0.01196),"")</f>
        <v>0.45448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213.63636363636363</v>
      </c>
      <c r="BN484" s="64">
        <f t="shared" ref="BN484:BN491" si="86">IFERROR(Y484*I484/H484,"0")</f>
        <v>214.32</v>
      </c>
      <c r="BO484" s="64">
        <f t="shared" ref="BO484:BO491" si="87">IFERROR(1/J484*(X484/H484),"0")</f>
        <v>0.36421911421911418</v>
      </c>
      <c r="BP484" s="64">
        <f t="shared" ref="BP484:BP491" si="88">IFERROR(1/J484*(Y484/H484),"0")</f>
        <v>0.36538461538461542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250</v>
      </c>
      <c r="Y485" s="378">
        <f t="shared" si="83"/>
        <v>253.44</v>
      </c>
      <c r="Z485" s="36">
        <f t="shared" si="84"/>
        <v>0.57408000000000003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267.04545454545456</v>
      </c>
      <c r="BN485" s="64">
        <f t="shared" si="86"/>
        <v>270.71999999999997</v>
      </c>
      <c r="BO485" s="64">
        <f t="shared" si="87"/>
        <v>0.45527389277389274</v>
      </c>
      <c r="BP485" s="64">
        <f t="shared" si="88"/>
        <v>0.46153846153846156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3000</v>
      </c>
      <c r="Y489" s="378">
        <f t="shared" si="83"/>
        <v>3004.32</v>
      </c>
      <c r="Z489" s="36">
        <f t="shared" si="84"/>
        <v>6.8052400000000004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3204.5454545454545</v>
      </c>
      <c r="BN489" s="64">
        <f t="shared" si="86"/>
        <v>3209.16</v>
      </c>
      <c r="BO489" s="64">
        <f t="shared" si="87"/>
        <v>5.4632867132867133</v>
      </c>
      <c r="BP489" s="64">
        <f t="shared" si="88"/>
        <v>5.4711538461538467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653.40909090909088</v>
      </c>
      <c r="Y492" s="379">
        <f>IFERROR(Y484/H484,"0")+IFERROR(Y485/H485,"0")+IFERROR(Y486/H486,"0")+IFERROR(Y487/H487,"0")+IFERROR(Y488/H488,"0")+IFERROR(Y489/H489,"0")+IFERROR(Y490/H490,"0")+IFERROR(Y491/H491,"0")</f>
        <v>655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7.8338000000000001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3450</v>
      </c>
      <c r="Y493" s="379">
        <f>IFERROR(SUM(Y484:Y491),"0")</f>
        <v>3458.4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450</v>
      </c>
      <c r="Y523" s="378">
        <f t="shared" si="94"/>
        <v>456</v>
      </c>
      <c r="Z523" s="36">
        <f>IFERROR(IF(Y523=0,"",ROUNDUP(Y523/H523,0)*0.02175),"")</f>
        <v>0.8264999999999999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468</v>
      </c>
      <c r="BN523" s="64">
        <f t="shared" si="96"/>
        <v>474.24</v>
      </c>
      <c r="BO523" s="64">
        <f t="shared" si="97"/>
        <v>0.6696428571428571</v>
      </c>
      <c r="BP523" s="64">
        <f t="shared" si="98"/>
        <v>0.67857142857142849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37.5</v>
      </c>
      <c r="Y528" s="379">
        <f>IFERROR(Y521/H521,"0")+IFERROR(Y522/H522,"0")+IFERROR(Y523/H523,"0")+IFERROR(Y524/H524,"0")+IFERROR(Y525/H525,"0")+IFERROR(Y526/H526,"0")+IFERROR(Y527/H527,"0")</f>
        <v>38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0.8264999999999999</v>
      </c>
      <c r="AA528" s="380"/>
      <c r="AB528" s="380"/>
      <c r="AC528" s="380"/>
    </row>
    <row r="529" spans="1:68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450</v>
      </c>
      <c r="Y529" s="379">
        <f>IFERROR(SUM(Y521:Y527),"0")</f>
        <v>456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300</v>
      </c>
      <c r="Y548" s="378">
        <f>IFERROR(IF(X548="",0,CEILING((X548/$H548),1)*$H548),"")</f>
        <v>304.2</v>
      </c>
      <c r="Z548" s="36">
        <f>IFERROR(IF(Y548=0,"",ROUNDUP(Y548/H548,0)*0.02175),"")</f>
        <v>0.84824999999999995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321.69230769230774</v>
      </c>
      <c r="BN548" s="64">
        <f>IFERROR(Y548*I548/H548,"0")</f>
        <v>326.19600000000003</v>
      </c>
      <c r="BO548" s="64">
        <f>IFERROR(1/J548*(X548/H548),"0")</f>
        <v>0.6868131868131867</v>
      </c>
      <c r="BP548" s="64">
        <f>IFERROR(1/J548*(Y548/H548),"0")</f>
        <v>0.6964285714285714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38.46153846153846</v>
      </c>
      <c r="Y552" s="379">
        <f>IFERROR(Y548/H548,"0")+IFERROR(Y549/H549,"0")+IFERROR(Y550/H550,"0")+IFERROR(Y551/H551,"0")</f>
        <v>39</v>
      </c>
      <c r="Z552" s="379">
        <f>IFERROR(IF(Z548="",0,Z548),"0")+IFERROR(IF(Z549="",0,Z549),"0")+IFERROR(IF(Z550="",0,Z550),"0")+IFERROR(IF(Z551="",0,Z551),"0")</f>
        <v>0.84824999999999995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300</v>
      </c>
      <c r="Y553" s="379">
        <f>IFERROR(SUM(Y548:Y551),"0")</f>
        <v>304.2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17010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17080.45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18259.690775316642</v>
      </c>
      <c r="Y580" s="379">
        <f>IFERROR(SUM(BN22:BN576),"0")</f>
        <v>18334.664000000001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37</v>
      </c>
      <c r="Y581" s="38">
        <f>ROUNDUP(SUM(BP22:BP576),0)</f>
        <v>37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19184.690775316642</v>
      </c>
      <c r="Y582" s="379">
        <f>GrossWeightTotalR+PalletQtyTotalR*25</f>
        <v>19259.664000000001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3358.3634086220295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3371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43.444109999999995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509.40000000000003</v>
      </c>
      <c r="E589" s="46">
        <f>IFERROR(Y105*1,"0")+IFERROR(Y106*1,"0")+IFERROR(Y107*1,"0")+IFERROR(Y108*1,"0")+IFERROR(Y109*1,"0")+IFERROR(Y113*1,"0")+IFERROR(Y114*1,"0")+IFERROR(Y115*1,"0")+IFERROR(Y116*1,"0")+IFERROR(Y117*1,"0")</f>
        <v>970.2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806.7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151.80000000000001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1023.3000000000001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54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40.799999999999997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295.95000000000005</v>
      </c>
      <c r="U589" s="46">
        <f>IFERROR(Y348*1,"0")+IFERROR(Y352*1,"0")+IFERROR(Y353*1,"0")+IFERROR(Y354*1,"0")</f>
        <v>1260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1680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5708.4000000000005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270.90000000000003</v>
      </c>
      <c r="Y589" s="46">
        <f>IFERROR(Y453*1,"0")+IFERROR(Y457*1,"0")+IFERROR(Y458*1,"0")+IFERROR(Y459*1,"0")+IFERROR(Y460*1,"0")+IFERROR(Y461*1,"0")+IFERROR(Y462*1,"0")+IFERROR(Y466*1,"0")</f>
        <v>50.400000000000006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3458.4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760.2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0,00"/>
        <filter val="1 260,00"/>
        <filter val="1 500,00"/>
        <filter val="1 640,00"/>
        <filter val="10,00"/>
        <filter val="100,00"/>
        <filter val="11,90"/>
        <filter val="12,82"/>
        <filter val="130,00"/>
        <filter val="150,00"/>
        <filter val="16,67"/>
        <filter val="17 010,00"/>
        <filter val="17,50"/>
        <filter val="17,86"/>
        <filter val="18 259,69"/>
        <filter val="18,52"/>
        <filter val="180,95"/>
        <filter val="19 184,69"/>
        <filter val="20,00"/>
        <filter val="200,00"/>
        <filter val="21,11"/>
        <filter val="25,60"/>
        <filter val="250,00"/>
        <filter val="266,67"/>
        <filter val="267,50"/>
        <filter val="3 000,00"/>
        <filter val="3 358,36"/>
        <filter val="3 450,00"/>
        <filter val="300,00"/>
        <filter val="360,00"/>
        <filter val="364,66"/>
        <filter val="37"/>
        <filter val="37,04"/>
        <filter val="37,50"/>
        <filter val="38,46"/>
        <filter val="40,00"/>
        <filter val="400,00"/>
        <filter val="42,50"/>
        <filter val="420,00"/>
        <filter val="45,00"/>
        <filter val="450,00"/>
        <filter val="5 500,00"/>
        <filter val="5 700,00"/>
        <filter val="5,56"/>
        <filter val="50,00"/>
        <filter val="600,00"/>
        <filter val="653,41"/>
        <filter val="67,86"/>
        <filter val="720,00"/>
        <filter val="760,00"/>
        <filter val="788,46"/>
        <filter val="800,00"/>
        <filter val="840,00"/>
        <filter val="95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