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8,24 ПОКОМ КИ филиалы\"/>
    </mc:Choice>
  </mc:AlternateContent>
  <xr:revisionPtr revIDLastSave="0" documentId="13_ncr:1_{B269A156-BF18-44EA-8E9B-DEB923ECDC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5" i="1" l="1"/>
  <c r="AD17" i="1"/>
  <c r="AD13" i="1"/>
  <c r="V102" i="1"/>
  <c r="V103" i="1"/>
  <c r="V104" i="1"/>
  <c r="U102" i="1"/>
  <c r="U103" i="1"/>
  <c r="U104" i="1"/>
  <c r="AD104" i="1"/>
  <c r="AD103" i="1"/>
  <c r="AD102" i="1"/>
  <c r="F65" i="1"/>
  <c r="E65" i="1"/>
  <c r="Q65" i="1" s="1"/>
  <c r="E36" i="1"/>
  <c r="Q36" i="1" s="1"/>
  <c r="V36" i="1" s="1"/>
  <c r="F56" i="1"/>
  <c r="F97" i="1"/>
  <c r="E97" i="1"/>
  <c r="Q97" i="1" s="1"/>
  <c r="R97" i="1" s="1"/>
  <c r="AD97" i="1" s="1"/>
  <c r="AD20" i="1"/>
  <c r="AD23" i="1"/>
  <c r="AD28" i="1"/>
  <c r="AD31" i="1"/>
  <c r="AD32" i="1"/>
  <c r="AD33" i="1"/>
  <c r="AD57" i="1"/>
  <c r="AD62" i="1"/>
  <c r="AD68" i="1"/>
  <c r="AD71" i="1"/>
  <c r="AD73" i="1"/>
  <c r="AD74" i="1"/>
  <c r="AD75" i="1"/>
  <c r="AD76" i="1"/>
  <c r="AD77" i="1"/>
  <c r="AD78" i="1"/>
  <c r="AD79" i="1"/>
  <c r="AD80" i="1"/>
  <c r="AD81" i="1"/>
  <c r="AD82" i="1"/>
  <c r="AD83" i="1"/>
  <c r="AD88" i="1"/>
  <c r="AD90" i="1"/>
  <c r="AD92" i="1"/>
  <c r="AD95" i="1"/>
  <c r="AD98" i="1"/>
  <c r="AD99" i="1"/>
  <c r="AD101" i="1"/>
  <c r="Q7" i="1"/>
  <c r="R7" i="1" s="1"/>
  <c r="AD7" i="1" s="1"/>
  <c r="Q8" i="1"/>
  <c r="V8" i="1" s="1"/>
  <c r="Q9" i="1"/>
  <c r="AD9" i="1" s="1"/>
  <c r="Q10" i="1"/>
  <c r="R10" i="1" s="1"/>
  <c r="U10" i="1" s="1"/>
  <c r="Q11" i="1"/>
  <c r="R11" i="1" s="1"/>
  <c r="AD11" i="1" s="1"/>
  <c r="Q12" i="1"/>
  <c r="V12" i="1" s="1"/>
  <c r="Q13" i="1"/>
  <c r="Q14" i="1"/>
  <c r="AD14" i="1" s="1"/>
  <c r="Q15" i="1"/>
  <c r="R15" i="1" s="1"/>
  <c r="AD15" i="1" s="1"/>
  <c r="Q16" i="1"/>
  <c r="V16" i="1" s="1"/>
  <c r="Q17" i="1"/>
  <c r="Q18" i="1"/>
  <c r="R18" i="1" s="1"/>
  <c r="U18" i="1" s="1"/>
  <c r="Q19" i="1"/>
  <c r="R19" i="1" s="1"/>
  <c r="AD19" i="1" s="1"/>
  <c r="Q20" i="1"/>
  <c r="V20" i="1" s="1"/>
  <c r="Q21" i="1"/>
  <c r="AD21" i="1" s="1"/>
  <c r="Q22" i="1"/>
  <c r="V22" i="1" s="1"/>
  <c r="Q23" i="1"/>
  <c r="Q24" i="1"/>
  <c r="V24" i="1" s="1"/>
  <c r="Q25" i="1"/>
  <c r="AD25" i="1" s="1"/>
  <c r="Q26" i="1"/>
  <c r="R26" i="1" s="1"/>
  <c r="Q27" i="1"/>
  <c r="R27" i="1" s="1"/>
  <c r="AD27" i="1" s="1"/>
  <c r="Q28" i="1"/>
  <c r="V28" i="1" s="1"/>
  <c r="Q29" i="1"/>
  <c r="R29" i="1" s="1"/>
  <c r="AD29" i="1" s="1"/>
  <c r="Q30" i="1"/>
  <c r="V30" i="1" s="1"/>
  <c r="Q31" i="1"/>
  <c r="Q32" i="1"/>
  <c r="V32" i="1" s="1"/>
  <c r="Q33" i="1"/>
  <c r="Q34" i="1"/>
  <c r="U34" i="1" s="1"/>
  <c r="Q35" i="1"/>
  <c r="R35" i="1" s="1"/>
  <c r="AD35" i="1" s="1"/>
  <c r="Q37" i="1"/>
  <c r="R37" i="1" s="1"/>
  <c r="AD37" i="1" s="1"/>
  <c r="Q38" i="1"/>
  <c r="Q39" i="1"/>
  <c r="R39" i="1" s="1"/>
  <c r="AD39" i="1" s="1"/>
  <c r="Q40" i="1"/>
  <c r="Q41" i="1"/>
  <c r="R41" i="1" s="1"/>
  <c r="AD41" i="1" s="1"/>
  <c r="Q42" i="1"/>
  <c r="Q43" i="1"/>
  <c r="R43" i="1" s="1"/>
  <c r="AD43" i="1" s="1"/>
  <c r="Q44" i="1"/>
  <c r="Q45" i="1"/>
  <c r="R45" i="1" s="1"/>
  <c r="AD45" i="1" s="1"/>
  <c r="Q46" i="1"/>
  <c r="Q47" i="1"/>
  <c r="R47" i="1" s="1"/>
  <c r="AD47" i="1" s="1"/>
  <c r="Q48" i="1"/>
  <c r="Q49" i="1"/>
  <c r="R49" i="1" s="1"/>
  <c r="AD49" i="1" s="1"/>
  <c r="Q50" i="1"/>
  <c r="Q51" i="1"/>
  <c r="R51" i="1" s="1"/>
  <c r="AD51" i="1" s="1"/>
  <c r="Q52" i="1"/>
  <c r="Q53" i="1"/>
  <c r="AD53" i="1" s="1"/>
  <c r="Q54" i="1"/>
  <c r="Q55" i="1"/>
  <c r="R55" i="1" s="1"/>
  <c r="AD55" i="1" s="1"/>
  <c r="Q56" i="1"/>
  <c r="Q57" i="1"/>
  <c r="Q58" i="1"/>
  <c r="V58" i="1" s="1"/>
  <c r="Q59" i="1"/>
  <c r="R59" i="1" s="1"/>
  <c r="AD59" i="1" s="1"/>
  <c r="Q60" i="1"/>
  <c r="V60" i="1" s="1"/>
  <c r="Q61" i="1"/>
  <c r="R61" i="1" s="1"/>
  <c r="AD61" i="1" s="1"/>
  <c r="Q62" i="1"/>
  <c r="V62" i="1" s="1"/>
  <c r="Q63" i="1"/>
  <c r="R63" i="1" s="1"/>
  <c r="AD63" i="1" s="1"/>
  <c r="Q64" i="1"/>
  <c r="Q66" i="1"/>
  <c r="R66" i="1" s="1"/>
  <c r="U66" i="1" s="1"/>
  <c r="Q67" i="1"/>
  <c r="R67" i="1" s="1"/>
  <c r="AD67" i="1" s="1"/>
  <c r="Q68" i="1"/>
  <c r="V68" i="1" s="1"/>
  <c r="Q69" i="1"/>
  <c r="R69" i="1" s="1"/>
  <c r="AD69" i="1" s="1"/>
  <c r="Q70" i="1"/>
  <c r="V70" i="1" s="1"/>
  <c r="Q71" i="1"/>
  <c r="Q72" i="1"/>
  <c r="V72" i="1" s="1"/>
  <c r="Q73" i="1"/>
  <c r="Q74" i="1"/>
  <c r="U74" i="1" s="1"/>
  <c r="Q75" i="1"/>
  <c r="Q76" i="1"/>
  <c r="V76" i="1" s="1"/>
  <c r="Q77" i="1"/>
  <c r="Q78" i="1"/>
  <c r="V78" i="1" s="1"/>
  <c r="Q79" i="1"/>
  <c r="Q80" i="1"/>
  <c r="V80" i="1" s="1"/>
  <c r="Q81" i="1"/>
  <c r="V81" i="1" s="1"/>
  <c r="Q82" i="1"/>
  <c r="U82" i="1" s="1"/>
  <c r="Q83" i="1"/>
  <c r="V83" i="1" s="1"/>
  <c r="Q84" i="1"/>
  <c r="V84" i="1" s="1"/>
  <c r="Q85" i="1"/>
  <c r="Q86" i="1"/>
  <c r="Q87" i="1"/>
  <c r="Q88" i="1"/>
  <c r="V88" i="1" s="1"/>
  <c r="Q89" i="1"/>
  <c r="Q90" i="1"/>
  <c r="U90" i="1" s="1"/>
  <c r="Q91" i="1"/>
  <c r="Q92" i="1"/>
  <c r="V92" i="1" s="1"/>
  <c r="Q93" i="1"/>
  <c r="Q94" i="1"/>
  <c r="R94" i="1" s="1"/>
  <c r="AD94" i="1" s="1"/>
  <c r="Q95" i="1"/>
  <c r="V95" i="1" s="1"/>
  <c r="Q96" i="1"/>
  <c r="V96" i="1" s="1"/>
  <c r="Q98" i="1"/>
  <c r="U98" i="1" s="1"/>
  <c r="Q99" i="1"/>
  <c r="V99" i="1" s="1"/>
  <c r="Q100" i="1"/>
  <c r="Q101" i="1"/>
  <c r="V101" i="1" s="1"/>
  <c r="Q6" i="1"/>
  <c r="V6" i="1" s="1"/>
  <c r="U101" i="1" l="1"/>
  <c r="V74" i="1"/>
  <c r="V14" i="1"/>
  <c r="R30" i="1"/>
  <c r="R56" i="1"/>
  <c r="AD56" i="1" s="1"/>
  <c r="V90" i="1"/>
  <c r="R22" i="1"/>
  <c r="AD22" i="1" s="1"/>
  <c r="R60" i="1"/>
  <c r="AD60" i="1" s="1"/>
  <c r="U78" i="1"/>
  <c r="V82" i="1"/>
  <c r="V66" i="1"/>
  <c r="R70" i="1"/>
  <c r="U70" i="1" s="1"/>
  <c r="U26" i="1"/>
  <c r="AD26" i="1"/>
  <c r="U14" i="1"/>
  <c r="V100" i="1"/>
  <c r="R100" i="1"/>
  <c r="AD100" i="1" s="1"/>
  <c r="V93" i="1"/>
  <c r="AD93" i="1"/>
  <c r="V91" i="1"/>
  <c r="R91" i="1"/>
  <c r="AD91" i="1" s="1"/>
  <c r="V89" i="1"/>
  <c r="AD89" i="1"/>
  <c r="V87" i="1"/>
  <c r="AD87" i="1"/>
  <c r="V85" i="1"/>
  <c r="AD85" i="1"/>
  <c r="V64" i="1"/>
  <c r="R64" i="1"/>
  <c r="AD64" i="1" s="1"/>
  <c r="V54" i="1"/>
  <c r="R54" i="1"/>
  <c r="AD54" i="1" s="1"/>
  <c r="V52" i="1"/>
  <c r="R52" i="1"/>
  <c r="AD52" i="1" s="1"/>
  <c r="V50" i="1"/>
  <c r="R50" i="1"/>
  <c r="AD50" i="1" s="1"/>
  <c r="V48" i="1"/>
  <c r="R48" i="1"/>
  <c r="AD48" i="1" s="1"/>
  <c r="V46" i="1"/>
  <c r="R46" i="1"/>
  <c r="AD46" i="1" s="1"/>
  <c r="V44" i="1"/>
  <c r="R44" i="1"/>
  <c r="AD44" i="1" s="1"/>
  <c r="V42" i="1"/>
  <c r="R42" i="1"/>
  <c r="AD42" i="1" s="1"/>
  <c r="V40" i="1"/>
  <c r="R40" i="1"/>
  <c r="AD40" i="1" s="1"/>
  <c r="V38" i="1"/>
  <c r="R38" i="1"/>
  <c r="AD38" i="1" s="1"/>
  <c r="AD66" i="1"/>
  <c r="AD34" i="1"/>
  <c r="AD18" i="1"/>
  <c r="AD10" i="1"/>
  <c r="V56" i="1"/>
  <c r="U22" i="1"/>
  <c r="R58" i="1"/>
  <c r="AD58" i="1" s="1"/>
  <c r="U94" i="1"/>
  <c r="U86" i="1"/>
  <c r="U99" i="1"/>
  <c r="V94" i="1"/>
  <c r="V86" i="1"/>
  <c r="V34" i="1"/>
  <c r="V26" i="1"/>
  <c r="V18" i="1"/>
  <c r="V10" i="1"/>
  <c r="R8" i="1"/>
  <c r="AD8" i="1" s="1"/>
  <c r="AD12" i="1"/>
  <c r="AD16" i="1"/>
  <c r="R24" i="1"/>
  <c r="AD24" i="1" s="1"/>
  <c r="AD36" i="1"/>
  <c r="AD72" i="1"/>
  <c r="AD84" i="1"/>
  <c r="AD86" i="1"/>
  <c r="R96" i="1"/>
  <c r="AD96" i="1" s="1"/>
  <c r="U97" i="1"/>
  <c r="V79" i="1"/>
  <c r="U79" i="1"/>
  <c r="V77" i="1"/>
  <c r="U77" i="1"/>
  <c r="V75" i="1"/>
  <c r="U75" i="1"/>
  <c r="V73" i="1"/>
  <c r="U73" i="1"/>
  <c r="V71" i="1"/>
  <c r="U71" i="1"/>
  <c r="V69" i="1"/>
  <c r="U69" i="1"/>
  <c r="V67" i="1"/>
  <c r="U67" i="1"/>
  <c r="V35" i="1"/>
  <c r="U35" i="1"/>
  <c r="V33" i="1"/>
  <c r="U33" i="1"/>
  <c r="V31" i="1"/>
  <c r="U31" i="1"/>
  <c r="V29" i="1"/>
  <c r="U29" i="1"/>
  <c r="V27" i="1"/>
  <c r="U27" i="1"/>
  <c r="V25" i="1"/>
  <c r="U25" i="1"/>
  <c r="V23" i="1"/>
  <c r="U23" i="1"/>
  <c r="V21" i="1"/>
  <c r="U21" i="1"/>
  <c r="V19" i="1"/>
  <c r="U19" i="1"/>
  <c r="V17" i="1"/>
  <c r="U17" i="1"/>
  <c r="V15" i="1"/>
  <c r="U15" i="1"/>
  <c r="V13" i="1"/>
  <c r="U13" i="1"/>
  <c r="V11" i="1"/>
  <c r="U11" i="1"/>
  <c r="V9" i="1"/>
  <c r="U9" i="1"/>
  <c r="V7" i="1"/>
  <c r="U7" i="1"/>
  <c r="U95" i="1"/>
  <c r="U93" i="1"/>
  <c r="U89" i="1"/>
  <c r="U87" i="1"/>
  <c r="U85" i="1"/>
  <c r="U83" i="1"/>
  <c r="U81" i="1"/>
  <c r="U62" i="1"/>
  <c r="U58" i="1"/>
  <c r="U50" i="1"/>
  <c r="V98" i="1"/>
  <c r="V63" i="1"/>
  <c r="U63" i="1"/>
  <c r="V61" i="1"/>
  <c r="U61" i="1"/>
  <c r="V59" i="1"/>
  <c r="U59" i="1"/>
  <c r="V57" i="1"/>
  <c r="U57" i="1"/>
  <c r="V55" i="1"/>
  <c r="U55" i="1"/>
  <c r="V53" i="1"/>
  <c r="U53" i="1"/>
  <c r="V51" i="1"/>
  <c r="U51" i="1"/>
  <c r="V49" i="1"/>
  <c r="U49" i="1"/>
  <c r="V47" i="1"/>
  <c r="U47" i="1"/>
  <c r="V45" i="1"/>
  <c r="U45" i="1"/>
  <c r="V43" i="1"/>
  <c r="U43" i="1"/>
  <c r="V41" i="1"/>
  <c r="U41" i="1"/>
  <c r="V39" i="1"/>
  <c r="U39" i="1"/>
  <c r="V37" i="1"/>
  <c r="U37" i="1"/>
  <c r="V97" i="1"/>
  <c r="V65" i="1"/>
  <c r="U65" i="1"/>
  <c r="U100" i="1"/>
  <c r="U92" i="1"/>
  <c r="U88" i="1"/>
  <c r="U84" i="1"/>
  <c r="U80" i="1"/>
  <c r="U76" i="1"/>
  <c r="U72" i="1"/>
  <c r="U68" i="1"/>
  <c r="U64" i="1"/>
  <c r="U44" i="1"/>
  <c r="U36" i="1"/>
  <c r="U32" i="1"/>
  <c r="U28" i="1"/>
  <c r="U20" i="1"/>
  <c r="R6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U52" i="1" l="1"/>
  <c r="U42" i="1"/>
  <c r="U12" i="1"/>
  <c r="U24" i="1"/>
  <c r="U40" i="1"/>
  <c r="U48" i="1"/>
  <c r="U56" i="1"/>
  <c r="U38" i="1"/>
  <c r="U46" i="1"/>
  <c r="U54" i="1"/>
  <c r="U91" i="1"/>
  <c r="AD30" i="1"/>
  <c r="U30" i="1"/>
  <c r="R5" i="1"/>
  <c r="U60" i="1"/>
  <c r="AD70" i="1"/>
  <c r="U8" i="1"/>
  <c r="U16" i="1"/>
  <c r="U96" i="1"/>
  <c r="AD6" i="1"/>
  <c r="AD5" i="1" s="1"/>
  <c r="U6" i="1"/>
  <c r="K5" i="1"/>
</calcChain>
</file>

<file path=xl/sharedStrings.xml><?xml version="1.0" encoding="utf-8"?>
<sst xmlns="http://schemas.openxmlformats.org/spreadsheetml/2006/main" count="381" uniqueCount="159">
  <si>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</si>
  <si>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</si>
  <si>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</si>
  <si>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</si>
  <si>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</si>
  <si>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</si>
  <si>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</si>
  <si>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</si>
  <si>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</si>
  <si>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</si>
  <si>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</si>
  <si>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</si>
  <si>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</si>
  <si>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</si>
  <si>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</si>
  <si>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</si>
  <si>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</si>
  <si>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</si>
  <si>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</si>
  <si>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</si>
  <si>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</si>
  <si>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</si>
  <si>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</si>
  <si>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31,08,(1)</t>
  </si>
  <si>
    <t>31,08,(2)</t>
  </si>
  <si>
    <t>29,08,</t>
  </si>
  <si>
    <t>28,08,</t>
  </si>
  <si>
    <t>22,08,</t>
  </si>
  <si>
    <t>21,08,</t>
  </si>
  <si>
    <t>15,08,</t>
  </si>
  <si>
    <t>14,08,</t>
  </si>
  <si>
    <t>08,08,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</si>
  <si>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</si>
  <si>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</si>
  <si>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</si>
  <si>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</si>
  <si>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</si>
  <si>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</si>
  <si>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</si>
  <si>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</si>
  <si>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</si>
  <si>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</si>
  <si>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</si>
  <si>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</si>
  <si>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</si>
  <si>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</si>
  <si>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</si>
  <si>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</si>
  <si>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</si>
  <si>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</si>
  <si>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</si>
  <si>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</si>
  <si>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</si>
  <si>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</si>
  <si>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</si>
  <si>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</si>
  <si>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</si>
  <si>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</si>
  <si>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</si>
  <si>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</si>
  <si>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</si>
  <si>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</si>
  <si>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12,08,24 списано по недостаче 24,8кг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</si>
  <si>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</si>
  <si>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</si>
  <si>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</si>
  <si>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</si>
  <si>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</si>
  <si>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</si>
  <si>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</si>
  <si>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>дубль на 318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</si>
  <si>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</si>
  <si>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</si>
  <si>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</si>
  <si>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</si>
  <si>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</si>
  <si>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</si>
  <si>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</si>
  <si>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</si>
  <si>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</si>
  <si>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</si>
  <si>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</si>
  <si>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</si>
  <si>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</si>
  <si>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</si>
  <si>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</si>
  <si>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</si>
  <si>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</si>
  <si>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</si>
  <si>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</si>
  <si>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есть пересорт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</si>
  <si>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</si>
  <si>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</si>
  <si>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</si>
  <si>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</si>
  <si>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матрица / Общий прайс</t>
  </si>
  <si>
    <t>есть дубль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</si>
  <si>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</si>
  <si>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</si>
  <si>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</si>
  <si>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</si>
  <si>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</si>
  <si>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</si>
  <si>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</si>
  <si>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</si>
  <si>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</si>
  <si>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</si>
  <si>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</si>
  <si>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</si>
  <si>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</si>
  <si>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</si>
  <si>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</si>
  <si>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</si>
  <si>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нужно увеличить продажи!!!</t>
  </si>
  <si>
    <t xml:space="preserve"> 383  Сосиски Сочинки с сыром ТМ Стародворье, 0,3 кг. ПОКОМ</t>
  </si>
  <si>
    <t>пересорт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</si>
  <si>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</si>
  <si>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</si>
  <si>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</si>
  <si>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</si>
  <si>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</si>
  <si>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</si>
  <si>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</si>
  <si>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</si>
  <si>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</si>
  <si>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</si>
  <si>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>дубль на 259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</si>
  <si>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</si>
  <si>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</si>
  <si>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</si>
  <si>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</si>
  <si>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</si>
  <si>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</si>
  <si>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</si>
  <si>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>12,08,24 списано по недостаче 33шт.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</si>
  <si>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</si>
  <si>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</si>
  <si>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</si>
  <si>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</si>
  <si>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нужно увеличить продажи / 08,08,24 12шт. перемещение на склад уценки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</si>
  <si>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</si>
  <si>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</si>
  <si>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</si>
  <si>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</si>
  <si>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</si>
  <si>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</si>
  <si>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</si>
  <si>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</si>
  <si>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>Колбаса Филейская ТМ Вязанка ТС Классическая в оболочке полиамид 0,4 кг РТТ.  Поком</t>
  </si>
  <si>
    <t>дубль на 339 / не правильно поставлен приход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</si>
  <si>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</t>
    </r>
  </si>
  <si>
    <t>вывод Майба</t>
  </si>
  <si>
    <t>новинка</t>
  </si>
  <si>
    <t>21,08,24 35шт. в уценку</t>
  </si>
  <si>
    <t>Вареные колбасы «Молочная Традиционная» Весовой п/а ТМ «Стародворье»</t>
  </si>
  <si>
    <t>Вареные колбасы «Стародворская Традиционная со шпиком» Весовой п/а ТМ «Стародворье»</t>
  </si>
  <si>
    <t>Вареные колбасы «Стародворская Традиционная» Весовой п/а ТМ «Стародворье»</t>
  </si>
  <si>
    <t>заказ</t>
  </si>
  <si>
    <t>02,09,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</si>
</sst>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  <xf numFmtId="164" fontId="6" fillId="5" borderId="1" xfId="1" applyNumberFormat="1" applyFont="1" applyFill="1"/>
    <xf numFmtId="164" fontId="6" fillId="0" borderId="1" xfId="1" applyNumberFormat="1" applyFont="1"/>
    <xf numFmtId="164" fontId="6" fillId="4" borderId="1" xfId="1" applyNumberFormat="1" applyFont="1" applyFill="1"/>
    <xf numFmtId="164" fontId="5" fillId="7" borderId="1" xfId="1" applyNumberFormat="1" applyFont="1" applyFill="1"/>
    <xf numFmtId="164" fontId="1" fillId="4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72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5.140625" style="8" customWidth="1"/>
    <col min="8" max="8" width="5.140625" customWidth="1"/>
    <col min="9" max="9" width="13.42578125" customWidth="1"/>
    <col min="10" max="11" width="6.42578125" customWidth="1"/>
    <col min="12" max="13" width="0.85546875" customWidth="1"/>
    <col min="14" max="19" width="6.42578125" customWidth="1"/>
    <col min="20" max="20" width="21.140625" customWidth="1"/>
    <col min="21" max="22" width="5.7109375" customWidth="1"/>
    <col min="23" max="28" width="6.140625" customWidth="1"/>
    <col min="29" max="29" width="29.710937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157</v>
      </c>
      <c r="S3" s="9" t="s">
        <v>15</v>
      </c>
      <c r="T3" s="9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20</v>
      </c>
      <c r="AD3" s="2" t="s">
        <v>21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158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13836.635</v>
      </c>
      <c r="F5" s="4">
        <f>SUM(F6:F500)</f>
        <v>15075.644000000002</v>
      </c>
      <c r="G5" s="6"/>
      <c r="H5" s="1"/>
      <c r="I5" s="1"/>
      <c r="J5" s="4">
        <f t="shared" ref="J5:S5" si="0">SUM(J6:J500)</f>
        <v>13719.292000000003</v>
      </c>
      <c r="K5" s="4">
        <f t="shared" si="0"/>
        <v>117.3429999999999</v>
      </c>
      <c r="L5" s="4">
        <f t="shared" si="0"/>
        <v>0</v>
      </c>
      <c r="M5" s="4">
        <f t="shared" si="0"/>
        <v>0</v>
      </c>
      <c r="N5" s="4">
        <f t="shared" si="0"/>
        <v>2274.4899999999998</v>
      </c>
      <c r="O5" s="4">
        <f t="shared" si="0"/>
        <v>6297.7974000000004</v>
      </c>
      <c r="P5" s="4">
        <f t="shared" si="0"/>
        <v>3910</v>
      </c>
      <c r="Q5" s="4">
        <f t="shared" si="0"/>
        <v>2767.3269999999993</v>
      </c>
      <c r="R5" s="4">
        <f t="shared" si="0"/>
        <v>3485.3073999999997</v>
      </c>
      <c r="S5" s="4">
        <f t="shared" si="0"/>
        <v>0</v>
      </c>
      <c r="T5" s="1"/>
      <c r="U5" s="1"/>
      <c r="V5" s="1"/>
      <c r="W5" s="4">
        <f t="shared" ref="W5:AB5" si="1">SUM(W6:W500)</f>
        <v>2887.8601999999992</v>
      </c>
      <c r="X5" s="4">
        <f t="shared" si="1"/>
        <v>2569.8387999999991</v>
      </c>
      <c r="Y5" s="4">
        <f t="shared" si="1"/>
        <v>2707.4239999999995</v>
      </c>
      <c r="Z5" s="4">
        <f t="shared" si="1"/>
        <v>2941.768599999999</v>
      </c>
      <c r="AA5" s="4">
        <f t="shared" si="1"/>
        <v>3027.7251999999999</v>
      </c>
      <c r="AB5" s="4">
        <f t="shared" si="1"/>
        <v>2772.2079999999992</v>
      </c>
      <c r="AC5" s="1"/>
      <c r="AD5" s="4">
        <f>SUM(AD6:AD500)</f>
        <v>2611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151.178</v>
      </c>
      <c r="D6" s="1">
        <v>46.173999999999999</v>
      </c>
      <c r="E6" s="1">
        <v>126.288</v>
      </c>
      <c r="F6" s="1">
        <v>51.521999999999998</v>
      </c>
      <c r="G6" s="6">
        <v>1</v>
      </c>
      <c r="H6" s="1">
        <v>50</v>
      </c>
      <c r="I6" s="1" t="s">
        <v>34</v>
      </c>
      <c r="J6" s="1">
        <v>124.381</v>
      </c>
      <c r="K6" s="1">
        <f t="shared" ref="K6:K37" si="2">E6-J6</f>
        <v>1.9069999999999965</v>
      </c>
      <c r="L6" s="1"/>
      <c r="M6" s="1"/>
      <c r="N6" s="1">
        <v>12.47039999999993</v>
      </c>
      <c r="O6" s="1">
        <v>169.74660000000009</v>
      </c>
      <c r="P6" s="1"/>
      <c r="Q6" s="1">
        <f>E6/5</f>
        <v>25.2576</v>
      </c>
      <c r="R6" s="5">
        <f>11*Q6-P6-O6-N6-F6</f>
        <v>44.094599999999978</v>
      </c>
      <c r="S6" s="5"/>
      <c r="T6" s="1"/>
      <c r="U6" s="1">
        <f>(N6+O6+P6+R6+F6)/Q6</f>
        <v>11</v>
      </c>
      <c r="V6" s="1">
        <f>(F6+N6+O6+P6)/Q6</f>
        <v>9.2542046750285074</v>
      </c>
      <c r="W6" s="1">
        <v>25.247800000000002</v>
      </c>
      <c r="X6" s="1">
        <v>18.290400000000002</v>
      </c>
      <c r="Y6" s="1">
        <v>18.980599999999999</v>
      </c>
      <c r="Z6" s="1">
        <v>22.12</v>
      </c>
      <c r="AA6" s="1">
        <v>23.665800000000001</v>
      </c>
      <c r="AB6" s="1">
        <v>16.6204</v>
      </c>
      <c r="AC6" s="1"/>
      <c r="AD6" s="1">
        <f>ROUND(R6*G6,0)</f>
        <v>44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142.11500000000001</v>
      </c>
      <c r="D7" s="1">
        <v>17.501999999999999</v>
      </c>
      <c r="E7" s="1">
        <v>83.540999999999997</v>
      </c>
      <c r="F7" s="1">
        <v>50.17</v>
      </c>
      <c r="G7" s="6">
        <v>1</v>
      </c>
      <c r="H7" s="1">
        <v>45</v>
      </c>
      <c r="I7" s="1" t="s">
        <v>34</v>
      </c>
      <c r="J7" s="1">
        <v>77.95</v>
      </c>
      <c r="K7" s="1">
        <f t="shared" si="2"/>
        <v>5.590999999999994</v>
      </c>
      <c r="L7" s="1"/>
      <c r="M7" s="1"/>
      <c r="N7" s="1">
        <v>30</v>
      </c>
      <c r="O7" s="1">
        <v>56.83</v>
      </c>
      <c r="P7" s="1"/>
      <c r="Q7" s="1">
        <f t="shared" ref="Q7:Q70" si="3">E7/5</f>
        <v>16.708199999999998</v>
      </c>
      <c r="R7" s="5">
        <f t="shared" ref="R7:R19" si="4">11*Q7-P7-O7-N7-F7</f>
        <v>46.79019999999997</v>
      </c>
      <c r="S7" s="5"/>
      <c r="T7" s="1"/>
      <c r="U7" s="1">
        <f t="shared" ref="U7:U70" si="5">(N7+O7+P7+R7+F7)/Q7</f>
        <v>11</v>
      </c>
      <c r="V7" s="1">
        <f t="shared" ref="V7:V70" si="6">(F7+N7+O7+P7)/Q7</f>
        <v>8.1995666798338558</v>
      </c>
      <c r="W7" s="1">
        <v>16.4298</v>
      </c>
      <c r="X7" s="1">
        <v>9.6920000000000002</v>
      </c>
      <c r="Y7" s="1">
        <v>9.9499999999999993</v>
      </c>
      <c r="Z7" s="1">
        <v>17.922999999999998</v>
      </c>
      <c r="AA7" s="1">
        <v>18.545200000000001</v>
      </c>
      <c r="AB7" s="1">
        <v>18.022600000000001</v>
      </c>
      <c r="AC7" s="1"/>
      <c r="AD7" s="1">
        <f t="shared" ref="AD7:AD70" si="7">ROUND(R7*G7,0)</f>
        <v>47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152.738</v>
      </c>
      <c r="D8" s="1">
        <v>35.591000000000001</v>
      </c>
      <c r="E8" s="1">
        <v>142.036</v>
      </c>
      <c r="F8" s="1">
        <v>44.627000000000002</v>
      </c>
      <c r="G8" s="6">
        <v>1</v>
      </c>
      <c r="H8" s="1">
        <v>45</v>
      </c>
      <c r="I8" s="1" t="s">
        <v>34</v>
      </c>
      <c r="J8" s="1">
        <v>128.6</v>
      </c>
      <c r="K8" s="1">
        <f t="shared" si="2"/>
        <v>13.436000000000007</v>
      </c>
      <c r="L8" s="1"/>
      <c r="M8" s="1"/>
      <c r="N8" s="1"/>
      <c r="O8" s="1">
        <v>108.765</v>
      </c>
      <c r="P8" s="1">
        <v>100</v>
      </c>
      <c r="Q8" s="1">
        <f t="shared" si="3"/>
        <v>28.4072</v>
      </c>
      <c r="R8" s="5">
        <f t="shared" si="4"/>
        <v>59.087199999999989</v>
      </c>
      <c r="S8" s="5"/>
      <c r="T8" s="1"/>
      <c r="U8" s="1">
        <f t="shared" si="5"/>
        <v>11</v>
      </c>
      <c r="V8" s="1">
        <f t="shared" si="6"/>
        <v>8.9199921146751535</v>
      </c>
      <c r="W8" s="1">
        <v>26.332599999999999</v>
      </c>
      <c r="X8" s="1">
        <v>16.418800000000001</v>
      </c>
      <c r="Y8" s="1">
        <v>17.144600000000001</v>
      </c>
      <c r="Z8" s="1">
        <v>23.206</v>
      </c>
      <c r="AA8" s="1">
        <v>23.314</v>
      </c>
      <c r="AB8" s="1">
        <v>6.1867999999999999</v>
      </c>
      <c r="AC8" s="1"/>
      <c r="AD8" s="1">
        <f t="shared" si="7"/>
        <v>59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45.865000000000002</v>
      </c>
      <c r="D9" s="1">
        <v>23.058</v>
      </c>
      <c r="E9" s="1">
        <v>26.986999999999998</v>
      </c>
      <c r="F9" s="1">
        <v>40</v>
      </c>
      <c r="G9" s="6">
        <v>1</v>
      </c>
      <c r="H9" s="1">
        <v>40</v>
      </c>
      <c r="I9" s="1" t="s">
        <v>34</v>
      </c>
      <c r="J9" s="1">
        <v>28.2</v>
      </c>
      <c r="K9" s="1">
        <f t="shared" si="2"/>
        <v>-1.213000000000001</v>
      </c>
      <c r="L9" s="1"/>
      <c r="M9" s="1"/>
      <c r="N9" s="1"/>
      <c r="O9" s="1">
        <v>15.89</v>
      </c>
      <c r="P9" s="1"/>
      <c r="Q9" s="1">
        <f t="shared" si="3"/>
        <v>5.3973999999999993</v>
      </c>
      <c r="R9" s="5">
        <v>5</v>
      </c>
      <c r="S9" s="5"/>
      <c r="T9" s="1"/>
      <c r="U9" s="1">
        <f t="shared" si="5"/>
        <v>11.281357690739988</v>
      </c>
      <c r="V9" s="1">
        <f t="shared" si="6"/>
        <v>10.354985733871866</v>
      </c>
      <c r="W9" s="1">
        <v>5.6542000000000003</v>
      </c>
      <c r="X9" s="1">
        <v>2.2023999999999999</v>
      </c>
      <c r="Y9" s="1">
        <v>1.17</v>
      </c>
      <c r="Z9" s="1">
        <v>4.3479999999999999</v>
      </c>
      <c r="AA9" s="1">
        <v>4.1880000000000006</v>
      </c>
      <c r="AB9" s="1">
        <v>0.40660000000000002</v>
      </c>
      <c r="AC9" s="1"/>
      <c r="AD9" s="1">
        <f t="shared" si="7"/>
        <v>5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39</v>
      </c>
      <c r="C10" s="1">
        <v>318</v>
      </c>
      <c r="D10" s="1">
        <v>72</v>
      </c>
      <c r="E10" s="1">
        <v>200</v>
      </c>
      <c r="F10" s="1">
        <v>-20</v>
      </c>
      <c r="G10" s="6">
        <v>0.45</v>
      </c>
      <c r="H10" s="1">
        <v>45</v>
      </c>
      <c r="I10" s="1" t="s">
        <v>34</v>
      </c>
      <c r="J10" s="1">
        <v>201</v>
      </c>
      <c r="K10" s="1">
        <f t="shared" si="2"/>
        <v>-1</v>
      </c>
      <c r="L10" s="1"/>
      <c r="M10" s="1"/>
      <c r="N10" s="1"/>
      <c r="O10" s="1">
        <v>223</v>
      </c>
      <c r="P10" s="1"/>
      <c r="Q10" s="1">
        <f t="shared" si="3"/>
        <v>40</v>
      </c>
      <c r="R10" s="5">
        <f t="shared" si="4"/>
        <v>237</v>
      </c>
      <c r="S10" s="5"/>
      <c r="T10" s="1"/>
      <c r="U10" s="1">
        <f t="shared" si="5"/>
        <v>11</v>
      </c>
      <c r="V10" s="1">
        <f t="shared" si="6"/>
        <v>5.0750000000000002</v>
      </c>
      <c r="W10" s="1">
        <v>40.799999999999997</v>
      </c>
      <c r="X10" s="1">
        <v>22.2</v>
      </c>
      <c r="Y10" s="1">
        <v>22.6</v>
      </c>
      <c r="Z10" s="1">
        <v>38.4</v>
      </c>
      <c r="AA10" s="1">
        <v>38.799999999999997</v>
      </c>
      <c r="AB10" s="1">
        <v>36.6</v>
      </c>
      <c r="AC10" s="1"/>
      <c r="AD10" s="1">
        <f t="shared" si="7"/>
        <v>107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39</v>
      </c>
      <c r="C11" s="1">
        <v>356</v>
      </c>
      <c r="D11" s="1">
        <v>146</v>
      </c>
      <c r="E11" s="1">
        <v>277</v>
      </c>
      <c r="F11" s="1">
        <v>192</v>
      </c>
      <c r="G11" s="6">
        <v>0.45</v>
      </c>
      <c r="H11" s="1">
        <v>45</v>
      </c>
      <c r="I11" s="1" t="s">
        <v>34</v>
      </c>
      <c r="J11" s="1">
        <v>269</v>
      </c>
      <c r="K11" s="1">
        <f t="shared" si="2"/>
        <v>8</v>
      </c>
      <c r="L11" s="1"/>
      <c r="M11" s="1"/>
      <c r="N11" s="1"/>
      <c r="O11" s="1">
        <v>392</v>
      </c>
      <c r="P11" s="1"/>
      <c r="Q11" s="1">
        <f t="shared" si="3"/>
        <v>55.4</v>
      </c>
      <c r="R11" s="5">
        <f t="shared" si="4"/>
        <v>25.399999999999977</v>
      </c>
      <c r="S11" s="5"/>
      <c r="T11" s="1"/>
      <c r="U11" s="1">
        <f t="shared" si="5"/>
        <v>11</v>
      </c>
      <c r="V11" s="1">
        <f t="shared" si="6"/>
        <v>10.541516245487365</v>
      </c>
      <c r="W11" s="1">
        <v>57.8</v>
      </c>
      <c r="X11" s="1">
        <v>36.200000000000003</v>
      </c>
      <c r="Y11" s="1">
        <v>36.200000000000003</v>
      </c>
      <c r="Z11" s="1">
        <v>59.8</v>
      </c>
      <c r="AA11" s="1">
        <v>57.6</v>
      </c>
      <c r="AB11" s="1">
        <v>47.4</v>
      </c>
      <c r="AC11" s="1"/>
      <c r="AD11" s="1">
        <f t="shared" si="7"/>
        <v>11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39</v>
      </c>
      <c r="C12" s="1">
        <v>56</v>
      </c>
      <c r="D12" s="1"/>
      <c r="E12" s="1">
        <v>23</v>
      </c>
      <c r="F12" s="1">
        <v>31</v>
      </c>
      <c r="G12" s="6">
        <v>0.17</v>
      </c>
      <c r="H12" s="1">
        <v>180</v>
      </c>
      <c r="I12" s="1" t="s">
        <v>34</v>
      </c>
      <c r="J12" s="1">
        <v>23</v>
      </c>
      <c r="K12" s="1">
        <f t="shared" si="2"/>
        <v>0</v>
      </c>
      <c r="L12" s="1"/>
      <c r="M12" s="1"/>
      <c r="N12" s="1"/>
      <c r="O12" s="1">
        <v>16</v>
      </c>
      <c r="P12" s="1"/>
      <c r="Q12" s="1">
        <f t="shared" si="3"/>
        <v>4.5999999999999996</v>
      </c>
      <c r="R12" s="5">
        <v>10</v>
      </c>
      <c r="S12" s="5"/>
      <c r="T12" s="1"/>
      <c r="U12" s="1">
        <f t="shared" si="5"/>
        <v>12.391304347826088</v>
      </c>
      <c r="V12" s="1">
        <f t="shared" si="6"/>
        <v>10.217391304347826</v>
      </c>
      <c r="W12" s="1">
        <v>4.8</v>
      </c>
      <c r="X12" s="1">
        <v>4</v>
      </c>
      <c r="Y12" s="1">
        <v>4.4000000000000004</v>
      </c>
      <c r="Z12" s="1">
        <v>2.6</v>
      </c>
      <c r="AA12" s="1">
        <v>1.8</v>
      </c>
      <c r="AB12" s="1">
        <v>2.2000000000000002</v>
      </c>
      <c r="AC12" s="1"/>
      <c r="AD12" s="1">
        <f t="shared" si="7"/>
        <v>2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39</v>
      </c>
      <c r="C13" s="1">
        <v>58</v>
      </c>
      <c r="D13" s="1">
        <v>27</v>
      </c>
      <c r="E13" s="1">
        <v>12</v>
      </c>
      <c r="F13" s="1">
        <v>65</v>
      </c>
      <c r="G13" s="6">
        <v>0.3</v>
      </c>
      <c r="H13" s="1">
        <v>40</v>
      </c>
      <c r="I13" s="1" t="s">
        <v>34</v>
      </c>
      <c r="J13" s="1">
        <v>12</v>
      </c>
      <c r="K13" s="1">
        <f t="shared" si="2"/>
        <v>0</v>
      </c>
      <c r="L13" s="1"/>
      <c r="M13" s="1"/>
      <c r="N13" s="1">
        <v>20.599999999999991</v>
      </c>
      <c r="O13" s="1">
        <v>0</v>
      </c>
      <c r="P13" s="1"/>
      <c r="Q13" s="1">
        <f t="shared" si="3"/>
        <v>2.4</v>
      </c>
      <c r="R13" s="5"/>
      <c r="S13" s="5"/>
      <c r="T13" s="1"/>
      <c r="U13" s="1">
        <f t="shared" si="5"/>
        <v>35.666666666666664</v>
      </c>
      <c r="V13" s="1">
        <f t="shared" si="6"/>
        <v>35.666666666666664</v>
      </c>
      <c r="W13" s="1">
        <v>3.4</v>
      </c>
      <c r="X13" s="1">
        <v>8.6</v>
      </c>
      <c r="Y13" s="1">
        <v>8.1999999999999993</v>
      </c>
      <c r="Z13" s="1">
        <v>8.8000000000000007</v>
      </c>
      <c r="AA13" s="1">
        <v>10</v>
      </c>
      <c r="AB13" s="1">
        <v>9</v>
      </c>
      <c r="AC13" s="22" t="s">
        <v>113</v>
      </c>
      <c r="AD13" s="1">
        <f t="shared" si="7"/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39</v>
      </c>
      <c r="C14" s="1"/>
      <c r="D14" s="1">
        <v>18</v>
      </c>
      <c r="E14" s="1"/>
      <c r="F14" s="1">
        <v>18</v>
      </c>
      <c r="G14" s="6">
        <v>0.4</v>
      </c>
      <c r="H14" s="1">
        <v>50</v>
      </c>
      <c r="I14" s="1" t="s">
        <v>34</v>
      </c>
      <c r="J14" s="1">
        <v>1</v>
      </c>
      <c r="K14" s="1">
        <f t="shared" si="2"/>
        <v>-1</v>
      </c>
      <c r="L14" s="1"/>
      <c r="M14" s="1"/>
      <c r="N14" s="1">
        <v>10</v>
      </c>
      <c r="O14" s="1">
        <v>0</v>
      </c>
      <c r="P14" s="1"/>
      <c r="Q14" s="1">
        <f t="shared" si="3"/>
        <v>0</v>
      </c>
      <c r="R14" s="5"/>
      <c r="S14" s="5"/>
      <c r="T14" s="1"/>
      <c r="U14" s="1" t="e">
        <f t="shared" si="5"/>
        <v>#DIV/0!</v>
      </c>
      <c r="V14" s="1" t="e">
        <f t="shared" si="6"/>
        <v>#DIV/0!</v>
      </c>
      <c r="W14" s="1">
        <v>0</v>
      </c>
      <c r="X14" s="1">
        <v>1</v>
      </c>
      <c r="Y14" s="1">
        <v>1.8</v>
      </c>
      <c r="Z14" s="1">
        <v>3</v>
      </c>
      <c r="AA14" s="1">
        <v>2.6</v>
      </c>
      <c r="AB14" s="1">
        <v>2.6</v>
      </c>
      <c r="AC14" s="20" t="s">
        <v>153</v>
      </c>
      <c r="AD14" s="1">
        <f t="shared" si="7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39</v>
      </c>
      <c r="C15" s="1">
        <v>50</v>
      </c>
      <c r="D15" s="1">
        <v>30</v>
      </c>
      <c r="E15" s="1">
        <v>41</v>
      </c>
      <c r="F15" s="1">
        <v>30</v>
      </c>
      <c r="G15" s="6">
        <v>0.17</v>
      </c>
      <c r="H15" s="1">
        <v>180</v>
      </c>
      <c r="I15" s="1" t="s">
        <v>34</v>
      </c>
      <c r="J15" s="1">
        <v>43</v>
      </c>
      <c r="K15" s="1">
        <f t="shared" si="2"/>
        <v>-2</v>
      </c>
      <c r="L15" s="1"/>
      <c r="M15" s="1"/>
      <c r="N15" s="1">
        <v>11.8</v>
      </c>
      <c r="O15" s="1">
        <v>33.200000000000003</v>
      </c>
      <c r="P15" s="1"/>
      <c r="Q15" s="1">
        <f t="shared" si="3"/>
        <v>8.1999999999999993</v>
      </c>
      <c r="R15" s="5">
        <f t="shared" si="4"/>
        <v>15.199999999999989</v>
      </c>
      <c r="S15" s="5"/>
      <c r="T15" s="1"/>
      <c r="U15" s="1">
        <f t="shared" si="5"/>
        <v>11</v>
      </c>
      <c r="V15" s="1">
        <f t="shared" si="6"/>
        <v>9.1463414634146343</v>
      </c>
      <c r="W15" s="1">
        <v>8</v>
      </c>
      <c r="X15" s="1">
        <v>7.8</v>
      </c>
      <c r="Y15" s="1">
        <v>7.8</v>
      </c>
      <c r="Z15" s="1">
        <v>2.6</v>
      </c>
      <c r="AA15" s="1">
        <v>3</v>
      </c>
      <c r="AB15" s="1">
        <v>4.8</v>
      </c>
      <c r="AC15" s="1"/>
      <c r="AD15" s="1">
        <f t="shared" si="7"/>
        <v>3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39</v>
      </c>
      <c r="C16" s="1">
        <v>17</v>
      </c>
      <c r="D16" s="1">
        <v>42</v>
      </c>
      <c r="E16" s="1">
        <v>18</v>
      </c>
      <c r="F16" s="1">
        <v>34</v>
      </c>
      <c r="G16" s="6">
        <v>0.35</v>
      </c>
      <c r="H16" s="1">
        <v>50</v>
      </c>
      <c r="I16" s="1" t="s">
        <v>34</v>
      </c>
      <c r="J16" s="1">
        <v>21</v>
      </c>
      <c r="K16" s="1">
        <f t="shared" si="2"/>
        <v>-3</v>
      </c>
      <c r="L16" s="1"/>
      <c r="M16" s="1"/>
      <c r="N16" s="1"/>
      <c r="O16" s="1">
        <v>0</v>
      </c>
      <c r="P16" s="1"/>
      <c r="Q16" s="1">
        <f t="shared" si="3"/>
        <v>3.6</v>
      </c>
      <c r="R16" s="5">
        <v>10</v>
      </c>
      <c r="S16" s="5"/>
      <c r="T16" s="1"/>
      <c r="U16" s="1">
        <f t="shared" si="5"/>
        <v>12.222222222222221</v>
      </c>
      <c r="V16" s="1">
        <f t="shared" si="6"/>
        <v>9.4444444444444446</v>
      </c>
      <c r="W16" s="1">
        <v>2.2000000000000002</v>
      </c>
      <c r="X16" s="1">
        <v>3.8</v>
      </c>
      <c r="Y16" s="1">
        <v>5.4</v>
      </c>
      <c r="Z16" s="1">
        <v>4.2</v>
      </c>
      <c r="AA16" s="1">
        <v>3.4</v>
      </c>
      <c r="AB16" s="1">
        <v>4.8</v>
      </c>
      <c r="AC16" s="1"/>
      <c r="AD16" s="1">
        <f t="shared" si="7"/>
        <v>4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39</v>
      </c>
      <c r="C17" s="1">
        <v>36</v>
      </c>
      <c r="D17" s="1">
        <v>12</v>
      </c>
      <c r="E17" s="1">
        <v>13</v>
      </c>
      <c r="F17" s="1">
        <v>21</v>
      </c>
      <c r="G17" s="6">
        <v>0.35</v>
      </c>
      <c r="H17" s="1">
        <v>50</v>
      </c>
      <c r="I17" s="1" t="s">
        <v>34</v>
      </c>
      <c r="J17" s="1">
        <v>22</v>
      </c>
      <c r="K17" s="1">
        <f t="shared" si="2"/>
        <v>-9</v>
      </c>
      <c r="L17" s="1"/>
      <c r="M17" s="1"/>
      <c r="N17" s="1">
        <v>10</v>
      </c>
      <c r="O17" s="1">
        <v>0</v>
      </c>
      <c r="P17" s="1"/>
      <c r="Q17" s="1">
        <f t="shared" si="3"/>
        <v>2.6</v>
      </c>
      <c r="R17" s="5"/>
      <c r="S17" s="5"/>
      <c r="T17" s="1"/>
      <c r="U17" s="1">
        <f t="shared" si="5"/>
        <v>11.923076923076923</v>
      </c>
      <c r="V17" s="1">
        <f t="shared" si="6"/>
        <v>11.923076923076923</v>
      </c>
      <c r="W17" s="1">
        <v>2</v>
      </c>
      <c r="X17" s="1">
        <v>4.5999999999999996</v>
      </c>
      <c r="Y17" s="1">
        <v>4.8</v>
      </c>
      <c r="Z17" s="1">
        <v>5.6</v>
      </c>
      <c r="AA17" s="1">
        <v>5.6</v>
      </c>
      <c r="AB17" s="1">
        <v>3.4</v>
      </c>
      <c r="AC17" s="16" t="s">
        <v>43</v>
      </c>
      <c r="AD17" s="1">
        <f t="shared" si="7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33</v>
      </c>
      <c r="C18" s="1">
        <v>298.85000000000002</v>
      </c>
      <c r="D18" s="1">
        <v>227.488</v>
      </c>
      <c r="E18" s="1">
        <v>285.75799999999998</v>
      </c>
      <c r="F18" s="1">
        <v>198.67400000000001</v>
      </c>
      <c r="G18" s="6">
        <v>1</v>
      </c>
      <c r="H18" s="1">
        <v>55</v>
      </c>
      <c r="I18" s="1" t="s">
        <v>34</v>
      </c>
      <c r="J18" s="1">
        <v>267.23</v>
      </c>
      <c r="K18" s="1">
        <f t="shared" si="2"/>
        <v>18.527999999999963</v>
      </c>
      <c r="L18" s="1"/>
      <c r="M18" s="1"/>
      <c r="N18" s="1">
        <v>45.636599999999987</v>
      </c>
      <c r="O18" s="1">
        <v>310.79339999999991</v>
      </c>
      <c r="P18" s="1"/>
      <c r="Q18" s="1">
        <f t="shared" si="3"/>
        <v>57.151599999999995</v>
      </c>
      <c r="R18" s="5">
        <f t="shared" si="4"/>
        <v>73.563600000000093</v>
      </c>
      <c r="S18" s="5"/>
      <c r="T18" s="1"/>
      <c r="U18" s="1">
        <f t="shared" si="5"/>
        <v>11</v>
      </c>
      <c r="V18" s="1">
        <f t="shared" si="6"/>
        <v>9.7128339364077299</v>
      </c>
      <c r="W18" s="1">
        <v>58.851199999999992</v>
      </c>
      <c r="X18" s="1">
        <v>47.727600000000002</v>
      </c>
      <c r="Y18" s="1">
        <v>47.258800000000001</v>
      </c>
      <c r="Z18" s="1">
        <v>53.281799999999997</v>
      </c>
      <c r="AA18" s="1">
        <v>52.294600000000003</v>
      </c>
      <c r="AB18" s="1">
        <v>52.053999999999988</v>
      </c>
      <c r="AC18" s="1"/>
      <c r="AD18" s="1">
        <f t="shared" si="7"/>
        <v>74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33</v>
      </c>
      <c r="C19" s="1">
        <v>2420.2399999999998</v>
      </c>
      <c r="D19" s="1">
        <v>1186.172</v>
      </c>
      <c r="E19" s="1">
        <v>1580.635</v>
      </c>
      <c r="F19" s="1">
        <v>1822.6410000000001</v>
      </c>
      <c r="G19" s="6">
        <v>1</v>
      </c>
      <c r="H19" s="1">
        <v>50</v>
      </c>
      <c r="I19" s="1" t="s">
        <v>34</v>
      </c>
      <c r="J19" s="1">
        <v>1574.3979999999999</v>
      </c>
      <c r="K19" s="1">
        <f t="shared" si="2"/>
        <v>6.23700000000008</v>
      </c>
      <c r="L19" s="1"/>
      <c r="M19" s="1"/>
      <c r="N19" s="1"/>
      <c r="O19" s="1">
        <v>491.85399999999959</v>
      </c>
      <c r="P19" s="1">
        <v>800</v>
      </c>
      <c r="Q19" s="1">
        <f t="shared" si="3"/>
        <v>316.12700000000001</v>
      </c>
      <c r="R19" s="5">
        <f t="shared" si="4"/>
        <v>362.9020000000005</v>
      </c>
      <c r="S19" s="5"/>
      <c r="T19" s="1"/>
      <c r="U19" s="1">
        <f t="shared" si="5"/>
        <v>11</v>
      </c>
      <c r="V19" s="1">
        <f t="shared" si="6"/>
        <v>9.8520373141174264</v>
      </c>
      <c r="W19" s="1">
        <v>326.42079999999999</v>
      </c>
      <c r="X19" s="1">
        <v>290.91860000000003</v>
      </c>
      <c r="Y19" s="1">
        <v>323.90019999999998</v>
      </c>
      <c r="Z19" s="1">
        <v>357.41899999999998</v>
      </c>
      <c r="AA19" s="1">
        <v>356.952</v>
      </c>
      <c r="AB19" s="1">
        <v>311.88</v>
      </c>
      <c r="AC19" s="1"/>
      <c r="AD19" s="1">
        <f t="shared" si="7"/>
        <v>363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50</v>
      </c>
      <c r="B20" s="10" t="s">
        <v>33</v>
      </c>
      <c r="C20" s="10">
        <v>9.7449999999999992</v>
      </c>
      <c r="D20" s="10"/>
      <c r="E20" s="10"/>
      <c r="F20" s="10">
        <v>9.7449999999999992</v>
      </c>
      <c r="G20" s="11">
        <v>0</v>
      </c>
      <c r="H20" s="10">
        <v>55</v>
      </c>
      <c r="I20" s="10" t="s">
        <v>51</v>
      </c>
      <c r="J20" s="10">
        <v>46.4</v>
      </c>
      <c r="K20" s="10">
        <f t="shared" si="2"/>
        <v>-46.4</v>
      </c>
      <c r="L20" s="10"/>
      <c r="M20" s="10"/>
      <c r="N20" s="10"/>
      <c r="O20" s="10"/>
      <c r="P20" s="10"/>
      <c r="Q20" s="10">
        <f t="shared" si="3"/>
        <v>0</v>
      </c>
      <c r="R20" s="12"/>
      <c r="S20" s="12"/>
      <c r="T20" s="10"/>
      <c r="U20" s="10" t="e">
        <f t="shared" si="5"/>
        <v>#DIV/0!</v>
      </c>
      <c r="V20" s="10" t="e">
        <f t="shared" si="6"/>
        <v>#DIV/0!</v>
      </c>
      <c r="W20" s="10">
        <v>0</v>
      </c>
      <c r="X20" s="10">
        <v>0</v>
      </c>
      <c r="Y20" s="10">
        <v>-0.17560000000000001</v>
      </c>
      <c r="Z20" s="10">
        <v>-0.17560000000000001</v>
      </c>
      <c r="AA20" s="10">
        <v>17.923999999999999</v>
      </c>
      <c r="AB20" s="10">
        <v>-0.1216</v>
      </c>
      <c r="AC20" s="10" t="s">
        <v>52</v>
      </c>
      <c r="AD20" s="10">
        <f t="shared" si="7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33</v>
      </c>
      <c r="C21" s="1">
        <v>46.92</v>
      </c>
      <c r="D21" s="1">
        <v>65.08</v>
      </c>
      <c r="E21" s="1">
        <v>38.610999999999997</v>
      </c>
      <c r="F21" s="1">
        <v>66.388999999999996</v>
      </c>
      <c r="G21" s="6">
        <v>1</v>
      </c>
      <c r="H21" s="1">
        <v>60</v>
      </c>
      <c r="I21" s="1" t="s">
        <v>34</v>
      </c>
      <c r="J21" s="1">
        <v>38.341999999999999</v>
      </c>
      <c r="K21" s="1">
        <f t="shared" si="2"/>
        <v>0.26899999999999835</v>
      </c>
      <c r="L21" s="1"/>
      <c r="M21" s="1"/>
      <c r="N21" s="1"/>
      <c r="O21" s="1">
        <v>10</v>
      </c>
      <c r="P21" s="1"/>
      <c r="Q21" s="1">
        <f t="shared" si="3"/>
        <v>7.7221999999999991</v>
      </c>
      <c r="R21" s="5">
        <v>10</v>
      </c>
      <c r="S21" s="5"/>
      <c r="T21" s="1"/>
      <c r="U21" s="1">
        <f t="shared" si="5"/>
        <v>11.187096941286162</v>
      </c>
      <c r="V21" s="1">
        <f t="shared" si="6"/>
        <v>9.8921291859832703</v>
      </c>
      <c r="W21" s="1">
        <v>8.0914000000000001</v>
      </c>
      <c r="X21" s="1">
        <v>9.3103999999999996</v>
      </c>
      <c r="Y21" s="1">
        <v>9.6571999999999996</v>
      </c>
      <c r="Z21" s="1">
        <v>7.7215999999999996</v>
      </c>
      <c r="AA21" s="1">
        <v>8.0868000000000002</v>
      </c>
      <c r="AB21" s="1">
        <v>9.4556000000000004</v>
      </c>
      <c r="AC21" s="1"/>
      <c r="AD21" s="1">
        <f t="shared" si="7"/>
        <v>10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54</v>
      </c>
      <c r="B22" s="1" t="s">
        <v>33</v>
      </c>
      <c r="C22" s="1">
        <v>401.21600000000001</v>
      </c>
      <c r="D22" s="1">
        <v>169.38</v>
      </c>
      <c r="E22" s="1">
        <v>316.37299999999999</v>
      </c>
      <c r="F22" s="1">
        <v>198.715</v>
      </c>
      <c r="G22" s="6">
        <v>1</v>
      </c>
      <c r="H22" s="1">
        <v>60</v>
      </c>
      <c r="I22" s="1" t="s">
        <v>34</v>
      </c>
      <c r="J22" s="1">
        <v>296.98599999999999</v>
      </c>
      <c r="K22" s="1">
        <f t="shared" si="2"/>
        <v>19.387</v>
      </c>
      <c r="L22" s="1"/>
      <c r="M22" s="1"/>
      <c r="N22" s="1">
        <v>80.404200000000003</v>
      </c>
      <c r="O22" s="1">
        <v>314.19479999999999</v>
      </c>
      <c r="P22" s="1"/>
      <c r="Q22" s="1">
        <f t="shared" si="3"/>
        <v>63.2746</v>
      </c>
      <c r="R22" s="5">
        <f t="shared" ref="R22" si="8">11*Q22-P22-O22-N22-F22</f>
        <v>102.70659999999995</v>
      </c>
      <c r="S22" s="5"/>
      <c r="T22" s="1"/>
      <c r="U22" s="1">
        <f t="shared" si="5"/>
        <v>11</v>
      </c>
      <c r="V22" s="1">
        <f t="shared" si="6"/>
        <v>9.3768115483938264</v>
      </c>
      <c r="W22" s="1">
        <v>64.301000000000002</v>
      </c>
      <c r="X22" s="1">
        <v>53.692399999999999</v>
      </c>
      <c r="Y22" s="1">
        <v>50.985599999999998</v>
      </c>
      <c r="Z22" s="1">
        <v>63.037400000000012</v>
      </c>
      <c r="AA22" s="1">
        <v>64.379400000000004</v>
      </c>
      <c r="AB22" s="1">
        <v>65.624800000000008</v>
      </c>
      <c r="AC22" s="1"/>
      <c r="AD22" s="1">
        <f t="shared" si="7"/>
        <v>103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55</v>
      </c>
      <c r="B23" s="10" t="s">
        <v>33</v>
      </c>
      <c r="C23" s="10">
        <v>-74.56</v>
      </c>
      <c r="D23" s="10"/>
      <c r="E23" s="17">
        <v>2.59</v>
      </c>
      <c r="F23" s="17">
        <v>-77.150000000000006</v>
      </c>
      <c r="G23" s="11">
        <v>0</v>
      </c>
      <c r="H23" s="10">
        <v>60</v>
      </c>
      <c r="I23" s="10" t="s">
        <v>56</v>
      </c>
      <c r="J23" s="10">
        <v>2.59</v>
      </c>
      <c r="K23" s="10">
        <f t="shared" si="2"/>
        <v>0</v>
      </c>
      <c r="L23" s="10"/>
      <c r="M23" s="10"/>
      <c r="N23" s="10"/>
      <c r="O23" s="10"/>
      <c r="P23" s="10"/>
      <c r="Q23" s="10">
        <f t="shared" si="3"/>
        <v>0.51800000000000002</v>
      </c>
      <c r="R23" s="12"/>
      <c r="S23" s="12"/>
      <c r="T23" s="10"/>
      <c r="U23" s="10">
        <f t="shared" si="5"/>
        <v>-148.93822393822396</v>
      </c>
      <c r="V23" s="10">
        <f t="shared" si="6"/>
        <v>-148.93822393822396</v>
      </c>
      <c r="W23" s="10">
        <v>18.442</v>
      </c>
      <c r="X23" s="10">
        <v>2.8460000000000001</v>
      </c>
      <c r="Y23" s="10">
        <v>2.8460000000000001</v>
      </c>
      <c r="Z23" s="10">
        <v>5.1959999999999997</v>
      </c>
      <c r="AA23" s="10">
        <v>24.891999999999999</v>
      </c>
      <c r="AB23" s="10">
        <v>22.4556</v>
      </c>
      <c r="AC23" s="10" t="s">
        <v>57</v>
      </c>
      <c r="AD23" s="10">
        <f t="shared" si="7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33</v>
      </c>
      <c r="C24" s="1">
        <v>156.43199999999999</v>
      </c>
      <c r="D24" s="1">
        <v>79.349999999999994</v>
      </c>
      <c r="E24" s="1">
        <v>142.41800000000001</v>
      </c>
      <c r="F24" s="1">
        <v>75.155000000000001</v>
      </c>
      <c r="G24" s="6">
        <v>1</v>
      </c>
      <c r="H24" s="1">
        <v>60</v>
      </c>
      <c r="I24" s="1" t="s">
        <v>34</v>
      </c>
      <c r="J24" s="1">
        <v>133.44200000000001</v>
      </c>
      <c r="K24" s="1">
        <f t="shared" si="2"/>
        <v>8.9759999999999991</v>
      </c>
      <c r="L24" s="1"/>
      <c r="M24" s="1"/>
      <c r="N24" s="1">
        <v>16.7056</v>
      </c>
      <c r="O24" s="1">
        <v>67.151399999999967</v>
      </c>
      <c r="P24" s="1">
        <v>100</v>
      </c>
      <c r="Q24" s="1">
        <f t="shared" si="3"/>
        <v>28.483600000000003</v>
      </c>
      <c r="R24" s="5">
        <f t="shared" ref="R24:R27" si="9">11*Q24-P24-O24-N24-F24</f>
        <v>54.307600000000065</v>
      </c>
      <c r="S24" s="5"/>
      <c r="T24" s="1"/>
      <c r="U24" s="1">
        <f t="shared" si="5"/>
        <v>11</v>
      </c>
      <c r="V24" s="1">
        <f t="shared" si="6"/>
        <v>9.0933730286901913</v>
      </c>
      <c r="W24" s="1">
        <v>27.9176</v>
      </c>
      <c r="X24" s="1">
        <v>21.377600000000001</v>
      </c>
      <c r="Y24" s="1">
        <v>23.890799999999999</v>
      </c>
      <c r="Z24" s="1">
        <v>28.752800000000001</v>
      </c>
      <c r="AA24" s="1">
        <v>27.000399999999999</v>
      </c>
      <c r="AB24" s="1">
        <v>27.203600000000002</v>
      </c>
      <c r="AC24" s="1"/>
      <c r="AD24" s="1">
        <f t="shared" si="7"/>
        <v>54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33</v>
      </c>
      <c r="C25" s="1">
        <v>106.914</v>
      </c>
      <c r="D25" s="1">
        <v>158.279</v>
      </c>
      <c r="E25" s="1">
        <v>123.04</v>
      </c>
      <c r="F25" s="1">
        <v>119.21899999999999</v>
      </c>
      <c r="G25" s="6">
        <v>1</v>
      </c>
      <c r="H25" s="1">
        <v>60</v>
      </c>
      <c r="I25" s="1" t="s">
        <v>34</v>
      </c>
      <c r="J25" s="1">
        <v>125.601</v>
      </c>
      <c r="K25" s="1">
        <f t="shared" si="2"/>
        <v>-2.5609999999999928</v>
      </c>
      <c r="L25" s="1"/>
      <c r="M25" s="1"/>
      <c r="N25" s="1">
        <v>27.68840000000003</v>
      </c>
      <c r="O25" s="1">
        <v>131.92060000000001</v>
      </c>
      <c r="P25" s="1"/>
      <c r="Q25" s="1">
        <f t="shared" si="3"/>
        <v>24.608000000000001</v>
      </c>
      <c r="R25" s="5"/>
      <c r="S25" s="5"/>
      <c r="T25" s="1"/>
      <c r="U25" s="1">
        <f t="shared" si="5"/>
        <v>11.330786736020807</v>
      </c>
      <c r="V25" s="1">
        <f t="shared" si="6"/>
        <v>11.330786736020807</v>
      </c>
      <c r="W25" s="1">
        <v>28.1448</v>
      </c>
      <c r="X25" s="1">
        <v>24.045400000000001</v>
      </c>
      <c r="Y25" s="1">
        <v>22.612400000000001</v>
      </c>
      <c r="Z25" s="1">
        <v>20.7394</v>
      </c>
      <c r="AA25" s="1">
        <v>21.271799999999999</v>
      </c>
      <c r="AB25" s="1">
        <v>25.8414</v>
      </c>
      <c r="AC25" s="1"/>
      <c r="AD25" s="1">
        <f t="shared" si="7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33</v>
      </c>
      <c r="C26" s="1">
        <v>186.214</v>
      </c>
      <c r="D26" s="1">
        <v>141.595</v>
      </c>
      <c r="E26" s="1">
        <v>164.703</v>
      </c>
      <c r="F26" s="1">
        <v>135.91900000000001</v>
      </c>
      <c r="G26" s="6">
        <v>1</v>
      </c>
      <c r="H26" s="1">
        <v>60</v>
      </c>
      <c r="I26" s="1" t="s">
        <v>34</v>
      </c>
      <c r="J26" s="1">
        <v>158.191</v>
      </c>
      <c r="K26" s="1">
        <f t="shared" si="2"/>
        <v>6.5120000000000005</v>
      </c>
      <c r="L26" s="1"/>
      <c r="M26" s="1"/>
      <c r="N26" s="1"/>
      <c r="O26" s="1">
        <v>178.79100000000011</v>
      </c>
      <c r="P26" s="1"/>
      <c r="Q26" s="1">
        <f t="shared" si="3"/>
        <v>32.940600000000003</v>
      </c>
      <c r="R26" s="5">
        <f t="shared" si="9"/>
        <v>47.636599999999902</v>
      </c>
      <c r="S26" s="5"/>
      <c r="T26" s="1"/>
      <c r="U26" s="1">
        <f t="shared" si="5"/>
        <v>11</v>
      </c>
      <c r="V26" s="1">
        <f t="shared" si="6"/>
        <v>9.5538636211848029</v>
      </c>
      <c r="W26" s="1">
        <v>33.308800000000012</v>
      </c>
      <c r="X26" s="1">
        <v>27.698</v>
      </c>
      <c r="Y26" s="1">
        <v>28.395</v>
      </c>
      <c r="Z26" s="1">
        <v>31.750800000000002</v>
      </c>
      <c r="AA26" s="1">
        <v>32.451799999999999</v>
      </c>
      <c r="AB26" s="1">
        <v>35.5642</v>
      </c>
      <c r="AC26" s="1"/>
      <c r="AD26" s="1">
        <f t="shared" si="7"/>
        <v>48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33</v>
      </c>
      <c r="C27" s="1">
        <v>19.984999999999999</v>
      </c>
      <c r="D27" s="1">
        <v>12.177</v>
      </c>
      <c r="E27" s="1">
        <v>15.94</v>
      </c>
      <c r="F27" s="1">
        <v>8.6069999999999993</v>
      </c>
      <c r="G27" s="6">
        <v>1</v>
      </c>
      <c r="H27" s="1">
        <v>35</v>
      </c>
      <c r="I27" s="1" t="s">
        <v>34</v>
      </c>
      <c r="J27" s="1">
        <v>18.233000000000001</v>
      </c>
      <c r="K27" s="1">
        <f t="shared" si="2"/>
        <v>-2.293000000000001</v>
      </c>
      <c r="L27" s="1"/>
      <c r="M27" s="1"/>
      <c r="N27" s="1">
        <v>4.9548000000000041</v>
      </c>
      <c r="O27" s="1">
        <v>10</v>
      </c>
      <c r="P27" s="1"/>
      <c r="Q27" s="1">
        <f t="shared" si="3"/>
        <v>3.1879999999999997</v>
      </c>
      <c r="R27" s="5">
        <f t="shared" si="9"/>
        <v>11.506199999999993</v>
      </c>
      <c r="S27" s="5"/>
      <c r="T27" s="1"/>
      <c r="U27" s="1">
        <f t="shared" si="5"/>
        <v>11</v>
      </c>
      <c r="V27" s="1">
        <f t="shared" si="6"/>
        <v>7.390777917189463</v>
      </c>
      <c r="W27" s="1">
        <v>2.9051999999999998</v>
      </c>
      <c r="X27" s="1">
        <v>2.3448000000000002</v>
      </c>
      <c r="Y27" s="1">
        <v>2.1528</v>
      </c>
      <c r="Z27" s="1">
        <v>0.36280000000000001</v>
      </c>
      <c r="AA27" s="1">
        <v>-0.12859999999999999</v>
      </c>
      <c r="AB27" s="1">
        <v>3.0811999999999999</v>
      </c>
      <c r="AC27" s="1" t="s">
        <v>62</v>
      </c>
      <c r="AD27" s="1">
        <f t="shared" si="7"/>
        <v>12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63</v>
      </c>
      <c r="B28" s="13" t="s">
        <v>33</v>
      </c>
      <c r="C28" s="13"/>
      <c r="D28" s="13"/>
      <c r="E28" s="13"/>
      <c r="F28" s="13"/>
      <c r="G28" s="14">
        <v>0</v>
      </c>
      <c r="H28" s="13">
        <v>30</v>
      </c>
      <c r="I28" s="13" t="s">
        <v>34</v>
      </c>
      <c r="J28" s="13"/>
      <c r="K28" s="13">
        <f t="shared" si="2"/>
        <v>0</v>
      </c>
      <c r="L28" s="13"/>
      <c r="M28" s="13"/>
      <c r="N28" s="13"/>
      <c r="O28" s="13"/>
      <c r="P28" s="13"/>
      <c r="Q28" s="13">
        <f t="shared" si="3"/>
        <v>0</v>
      </c>
      <c r="R28" s="15"/>
      <c r="S28" s="15"/>
      <c r="T28" s="13"/>
      <c r="U28" s="13" t="e">
        <f t="shared" si="5"/>
        <v>#DIV/0!</v>
      </c>
      <c r="V28" s="13" t="e">
        <f t="shared" si="6"/>
        <v>#DIV/0!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 t="s">
        <v>64</v>
      </c>
      <c r="AD28" s="13">
        <f t="shared" si="7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33</v>
      </c>
      <c r="C29" s="1">
        <v>265.04000000000002</v>
      </c>
      <c r="D29" s="1"/>
      <c r="E29" s="1">
        <v>118.004</v>
      </c>
      <c r="F29" s="1">
        <v>125.429</v>
      </c>
      <c r="G29" s="6">
        <v>1</v>
      </c>
      <c r="H29" s="1">
        <v>30</v>
      </c>
      <c r="I29" s="1" t="s">
        <v>34</v>
      </c>
      <c r="J29" s="1">
        <v>121.559</v>
      </c>
      <c r="K29" s="1">
        <f t="shared" si="2"/>
        <v>-3.5549999999999926</v>
      </c>
      <c r="L29" s="1"/>
      <c r="M29" s="1"/>
      <c r="N29" s="1"/>
      <c r="O29" s="1">
        <v>103.72799999999999</v>
      </c>
      <c r="P29" s="1"/>
      <c r="Q29" s="1">
        <f t="shared" si="3"/>
        <v>23.6008</v>
      </c>
      <c r="R29" s="5">
        <f t="shared" ref="R29:R30" si="10">11*Q29-P29-O29-N29-F29</f>
        <v>30.451799999999963</v>
      </c>
      <c r="S29" s="5"/>
      <c r="T29" s="1"/>
      <c r="U29" s="1">
        <f t="shared" si="5"/>
        <v>10.999999999999998</v>
      </c>
      <c r="V29" s="1">
        <f t="shared" si="6"/>
        <v>9.7097132300599966</v>
      </c>
      <c r="W29" s="1">
        <v>24.411799999999999</v>
      </c>
      <c r="X29" s="1">
        <v>22.919</v>
      </c>
      <c r="Y29" s="1">
        <v>22.0564</v>
      </c>
      <c r="Z29" s="1">
        <v>31.017399999999999</v>
      </c>
      <c r="AA29" s="1">
        <v>38.820399999999999</v>
      </c>
      <c r="AB29" s="1">
        <v>33.531599999999997</v>
      </c>
      <c r="AC29" s="1"/>
      <c r="AD29" s="1">
        <f t="shared" si="7"/>
        <v>30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33</v>
      </c>
      <c r="C30" s="1">
        <v>100.17</v>
      </c>
      <c r="D30" s="1">
        <v>111.86199999999999</v>
      </c>
      <c r="E30" s="1">
        <v>124.423</v>
      </c>
      <c r="F30" s="1">
        <v>68.298000000000002</v>
      </c>
      <c r="G30" s="6">
        <v>1</v>
      </c>
      <c r="H30" s="1">
        <v>30</v>
      </c>
      <c r="I30" s="1" t="s">
        <v>34</v>
      </c>
      <c r="J30" s="1">
        <v>117.74</v>
      </c>
      <c r="K30" s="1">
        <f t="shared" si="2"/>
        <v>6.6830000000000069</v>
      </c>
      <c r="L30" s="1"/>
      <c r="M30" s="1"/>
      <c r="N30" s="1">
        <v>44.638000000000012</v>
      </c>
      <c r="O30" s="1">
        <v>137.779</v>
      </c>
      <c r="P30" s="1"/>
      <c r="Q30" s="1">
        <f t="shared" si="3"/>
        <v>24.884599999999999</v>
      </c>
      <c r="R30" s="5">
        <f t="shared" si="10"/>
        <v>23.015599999999978</v>
      </c>
      <c r="S30" s="5"/>
      <c r="T30" s="1"/>
      <c r="U30" s="1">
        <f t="shared" si="5"/>
        <v>11</v>
      </c>
      <c r="V30" s="1">
        <f t="shared" si="6"/>
        <v>10.075106692492547</v>
      </c>
      <c r="W30" s="1">
        <v>26.271599999999999</v>
      </c>
      <c r="X30" s="1">
        <v>21.501799999999999</v>
      </c>
      <c r="Y30" s="1">
        <v>20.5212</v>
      </c>
      <c r="Z30" s="1">
        <v>22.9</v>
      </c>
      <c r="AA30" s="1">
        <v>21.006399999999999</v>
      </c>
      <c r="AB30" s="1">
        <v>20.288399999999999</v>
      </c>
      <c r="AC30" s="1"/>
      <c r="AD30" s="1">
        <f t="shared" si="7"/>
        <v>23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67</v>
      </c>
      <c r="B31" s="13" t="s">
        <v>33</v>
      </c>
      <c r="C31" s="13"/>
      <c r="D31" s="13"/>
      <c r="E31" s="13"/>
      <c r="F31" s="13"/>
      <c r="G31" s="14">
        <v>0</v>
      </c>
      <c r="H31" s="13">
        <v>45</v>
      </c>
      <c r="I31" s="13" t="s">
        <v>34</v>
      </c>
      <c r="J31" s="13"/>
      <c r="K31" s="13">
        <f t="shared" si="2"/>
        <v>0</v>
      </c>
      <c r="L31" s="13"/>
      <c r="M31" s="13"/>
      <c r="N31" s="13"/>
      <c r="O31" s="13"/>
      <c r="P31" s="13"/>
      <c r="Q31" s="13">
        <f t="shared" si="3"/>
        <v>0</v>
      </c>
      <c r="R31" s="15"/>
      <c r="S31" s="15"/>
      <c r="T31" s="13"/>
      <c r="U31" s="13" t="e">
        <f t="shared" si="5"/>
        <v>#DIV/0!</v>
      </c>
      <c r="V31" s="13" t="e">
        <f t="shared" si="6"/>
        <v>#DIV/0!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 t="s">
        <v>64</v>
      </c>
      <c r="AD31" s="13">
        <f t="shared" si="7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3" t="s">
        <v>68</v>
      </c>
      <c r="B32" s="13" t="s">
        <v>33</v>
      </c>
      <c r="C32" s="13"/>
      <c r="D32" s="13"/>
      <c r="E32" s="13"/>
      <c r="F32" s="13"/>
      <c r="G32" s="14">
        <v>0</v>
      </c>
      <c r="H32" s="13">
        <v>40</v>
      </c>
      <c r="I32" s="13" t="s">
        <v>34</v>
      </c>
      <c r="J32" s="13"/>
      <c r="K32" s="13">
        <f t="shared" si="2"/>
        <v>0</v>
      </c>
      <c r="L32" s="13"/>
      <c r="M32" s="13"/>
      <c r="N32" s="13"/>
      <c r="O32" s="13"/>
      <c r="P32" s="13"/>
      <c r="Q32" s="13">
        <f t="shared" si="3"/>
        <v>0</v>
      </c>
      <c r="R32" s="15"/>
      <c r="S32" s="15"/>
      <c r="T32" s="13"/>
      <c r="U32" s="13" t="e">
        <f t="shared" si="5"/>
        <v>#DIV/0!</v>
      </c>
      <c r="V32" s="13" t="e">
        <f t="shared" si="6"/>
        <v>#DIV/0!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 t="s">
        <v>64</v>
      </c>
      <c r="AD32" s="13">
        <f t="shared" si="7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69</v>
      </c>
      <c r="B33" s="10" t="s">
        <v>33</v>
      </c>
      <c r="C33" s="10"/>
      <c r="D33" s="10"/>
      <c r="E33" s="10"/>
      <c r="F33" s="17">
        <v>-5.1719999999999997</v>
      </c>
      <c r="G33" s="11">
        <v>0</v>
      </c>
      <c r="H33" s="10" t="e">
        <v>#N/A</v>
      </c>
      <c r="I33" s="10" t="s">
        <v>51</v>
      </c>
      <c r="J33" s="10"/>
      <c r="K33" s="10">
        <f t="shared" si="2"/>
        <v>0</v>
      </c>
      <c r="L33" s="10"/>
      <c r="M33" s="10"/>
      <c r="N33" s="10"/>
      <c r="O33" s="10"/>
      <c r="P33" s="10"/>
      <c r="Q33" s="10">
        <f t="shared" si="3"/>
        <v>0</v>
      </c>
      <c r="R33" s="12"/>
      <c r="S33" s="12"/>
      <c r="T33" s="10"/>
      <c r="U33" s="10" t="e">
        <f t="shared" si="5"/>
        <v>#DIV/0!</v>
      </c>
      <c r="V33" s="10" t="e">
        <f t="shared" si="6"/>
        <v>#DIV/0!</v>
      </c>
      <c r="W33" s="10">
        <v>1.0344</v>
      </c>
      <c r="X33" s="10">
        <v>1.0344</v>
      </c>
      <c r="Y33" s="10">
        <v>0</v>
      </c>
      <c r="Z33" s="10">
        <v>0</v>
      </c>
      <c r="AA33" s="10">
        <v>0</v>
      </c>
      <c r="AB33" s="10">
        <v>0</v>
      </c>
      <c r="AC33" s="10" t="s">
        <v>70</v>
      </c>
      <c r="AD33" s="10">
        <f t="shared" si="7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71</v>
      </c>
      <c r="B34" s="1" t="s">
        <v>33</v>
      </c>
      <c r="C34" s="1">
        <v>680.447</v>
      </c>
      <c r="D34" s="1">
        <v>497.13799999999998</v>
      </c>
      <c r="E34" s="1">
        <v>467.47500000000002</v>
      </c>
      <c r="F34" s="1">
        <v>657.85</v>
      </c>
      <c r="G34" s="6">
        <v>1</v>
      </c>
      <c r="H34" s="1">
        <v>40</v>
      </c>
      <c r="I34" s="1" t="s">
        <v>34</v>
      </c>
      <c r="J34" s="1">
        <v>446.221</v>
      </c>
      <c r="K34" s="1">
        <f t="shared" si="2"/>
        <v>21.254000000000019</v>
      </c>
      <c r="L34" s="1"/>
      <c r="M34" s="1"/>
      <c r="N34" s="1">
        <v>48.660999999999717</v>
      </c>
      <c r="O34" s="1">
        <v>167.13700000000031</v>
      </c>
      <c r="P34" s="1">
        <v>200</v>
      </c>
      <c r="Q34" s="1">
        <f t="shared" si="3"/>
        <v>93.495000000000005</v>
      </c>
      <c r="R34" s="5"/>
      <c r="S34" s="5"/>
      <c r="T34" s="1"/>
      <c r="U34" s="1">
        <f t="shared" si="5"/>
        <v>11.483480400021392</v>
      </c>
      <c r="V34" s="1">
        <f t="shared" si="6"/>
        <v>11.483480400021392</v>
      </c>
      <c r="W34" s="1">
        <v>106.0902</v>
      </c>
      <c r="X34" s="1">
        <v>106.2328</v>
      </c>
      <c r="Y34" s="1">
        <v>116.6602</v>
      </c>
      <c r="Z34" s="1">
        <v>115.2522</v>
      </c>
      <c r="AA34" s="1">
        <v>120.1046</v>
      </c>
      <c r="AB34" s="1">
        <v>95.788399999999996</v>
      </c>
      <c r="AC34" s="1"/>
      <c r="AD34" s="1">
        <f t="shared" si="7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72</v>
      </c>
      <c r="B35" s="1" t="s">
        <v>33</v>
      </c>
      <c r="C35" s="1">
        <v>65.536000000000001</v>
      </c>
      <c r="D35" s="1">
        <v>62.051000000000002</v>
      </c>
      <c r="E35" s="1">
        <v>42.241</v>
      </c>
      <c r="F35" s="1">
        <v>77.055000000000007</v>
      </c>
      <c r="G35" s="6">
        <v>1</v>
      </c>
      <c r="H35" s="1">
        <v>40</v>
      </c>
      <c r="I35" s="1" t="s">
        <v>34</v>
      </c>
      <c r="J35" s="1">
        <v>43.264000000000003</v>
      </c>
      <c r="K35" s="1">
        <f t="shared" si="2"/>
        <v>-1.0230000000000032</v>
      </c>
      <c r="L35" s="1"/>
      <c r="M35" s="1"/>
      <c r="N35" s="1"/>
      <c r="O35" s="1">
        <v>4.5009999999999906</v>
      </c>
      <c r="P35" s="1"/>
      <c r="Q35" s="1">
        <f t="shared" si="3"/>
        <v>8.4481999999999999</v>
      </c>
      <c r="R35" s="5">
        <f t="shared" ref="R35:R56" si="11">11*Q35-P35-O35-N35-F35</f>
        <v>11.374200000000002</v>
      </c>
      <c r="S35" s="5"/>
      <c r="T35" s="1"/>
      <c r="U35" s="1">
        <f t="shared" si="5"/>
        <v>11</v>
      </c>
      <c r="V35" s="1">
        <f t="shared" si="6"/>
        <v>9.6536540328117226</v>
      </c>
      <c r="W35" s="1">
        <v>8.7135999999999996</v>
      </c>
      <c r="X35" s="1">
        <v>10.7448</v>
      </c>
      <c r="Y35" s="1">
        <v>11.5678</v>
      </c>
      <c r="Z35" s="1">
        <v>12.077999999999999</v>
      </c>
      <c r="AA35" s="1">
        <v>12.072800000000001</v>
      </c>
      <c r="AB35" s="1">
        <v>9.0372000000000003</v>
      </c>
      <c r="AC35" s="1"/>
      <c r="AD35" s="1">
        <f t="shared" si="7"/>
        <v>11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73</v>
      </c>
      <c r="B36" s="1" t="s">
        <v>33</v>
      </c>
      <c r="C36" s="1">
        <v>31.013000000000002</v>
      </c>
      <c r="D36" s="1">
        <v>10.705</v>
      </c>
      <c r="E36" s="17">
        <f>1.217+E83</f>
        <v>4.109</v>
      </c>
      <c r="F36" s="1">
        <v>40.500999999999998</v>
      </c>
      <c r="G36" s="6">
        <v>1</v>
      </c>
      <c r="H36" s="1">
        <v>45</v>
      </c>
      <c r="I36" s="1" t="s">
        <v>34</v>
      </c>
      <c r="J36" s="1">
        <v>1.3</v>
      </c>
      <c r="K36" s="1">
        <f t="shared" si="2"/>
        <v>2.8090000000000002</v>
      </c>
      <c r="L36" s="1"/>
      <c r="M36" s="1"/>
      <c r="N36" s="1"/>
      <c r="O36" s="1">
        <v>0</v>
      </c>
      <c r="P36" s="1"/>
      <c r="Q36" s="1">
        <f t="shared" si="3"/>
        <v>0.82179999999999997</v>
      </c>
      <c r="R36" s="5"/>
      <c r="S36" s="5"/>
      <c r="T36" s="1"/>
      <c r="U36" s="1">
        <f t="shared" si="5"/>
        <v>49.283280603553173</v>
      </c>
      <c r="V36" s="1">
        <f t="shared" si="6"/>
        <v>49.283280603553173</v>
      </c>
      <c r="W36" s="1">
        <v>0.57840000000000003</v>
      </c>
      <c r="X36" s="1">
        <v>0</v>
      </c>
      <c r="Y36" s="1">
        <v>0</v>
      </c>
      <c r="Z36" s="1">
        <v>2.6303999999999998</v>
      </c>
      <c r="AA36" s="1">
        <v>2.6303999999999998</v>
      </c>
      <c r="AB36" s="1">
        <v>0</v>
      </c>
      <c r="AC36" s="18" t="s">
        <v>150</v>
      </c>
      <c r="AD36" s="1">
        <f t="shared" si="7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33</v>
      </c>
      <c r="C37" s="1">
        <v>25.076000000000001</v>
      </c>
      <c r="D37" s="1">
        <v>23.876999999999999</v>
      </c>
      <c r="E37" s="1">
        <v>19.655999999999999</v>
      </c>
      <c r="F37" s="1">
        <v>26.658000000000001</v>
      </c>
      <c r="G37" s="6">
        <v>1</v>
      </c>
      <c r="H37" s="1">
        <v>30</v>
      </c>
      <c r="I37" s="1" t="s">
        <v>34</v>
      </c>
      <c r="J37" s="1">
        <v>19.943999999999999</v>
      </c>
      <c r="K37" s="1">
        <f t="shared" si="2"/>
        <v>-0.28800000000000026</v>
      </c>
      <c r="L37" s="1"/>
      <c r="M37" s="1"/>
      <c r="N37" s="1"/>
      <c r="O37" s="1">
        <v>5</v>
      </c>
      <c r="P37" s="1"/>
      <c r="Q37" s="1">
        <f t="shared" si="3"/>
        <v>3.9311999999999996</v>
      </c>
      <c r="R37" s="5">
        <f t="shared" si="11"/>
        <v>11.585199999999993</v>
      </c>
      <c r="S37" s="5"/>
      <c r="T37" s="1"/>
      <c r="U37" s="1">
        <f t="shared" si="5"/>
        <v>11</v>
      </c>
      <c r="V37" s="1">
        <f t="shared" si="6"/>
        <v>8.0530118030118043</v>
      </c>
      <c r="W37" s="1">
        <v>3.6454</v>
      </c>
      <c r="X37" s="1">
        <v>-0.41460000000000002</v>
      </c>
      <c r="Y37" s="1">
        <v>-0.69020000000000004</v>
      </c>
      <c r="Z37" s="1">
        <v>2.5918000000000001</v>
      </c>
      <c r="AA37" s="1">
        <v>2.5918000000000001</v>
      </c>
      <c r="AB37" s="1">
        <v>2.0000000000000001E-4</v>
      </c>
      <c r="AC37" s="1"/>
      <c r="AD37" s="1">
        <f t="shared" si="7"/>
        <v>12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75</v>
      </c>
      <c r="B38" s="1" t="s">
        <v>33</v>
      </c>
      <c r="C38" s="1">
        <v>418.13499999999999</v>
      </c>
      <c r="D38" s="1">
        <v>175.18299999999999</v>
      </c>
      <c r="E38" s="1">
        <v>306.62099999999998</v>
      </c>
      <c r="F38" s="1">
        <v>244.90199999999999</v>
      </c>
      <c r="G38" s="6">
        <v>1</v>
      </c>
      <c r="H38" s="1">
        <v>50</v>
      </c>
      <c r="I38" s="1" t="s">
        <v>34</v>
      </c>
      <c r="J38" s="1">
        <v>301.291</v>
      </c>
      <c r="K38" s="1">
        <f t="shared" ref="K38:K69" si="12">E38-J38</f>
        <v>5.3299999999999841</v>
      </c>
      <c r="L38" s="1"/>
      <c r="M38" s="1"/>
      <c r="N38" s="1">
        <v>34.092999999999897</v>
      </c>
      <c r="O38" s="1">
        <v>147.81700000000021</v>
      </c>
      <c r="P38" s="1">
        <v>150</v>
      </c>
      <c r="Q38" s="1">
        <f t="shared" si="3"/>
        <v>61.324199999999998</v>
      </c>
      <c r="R38" s="5">
        <f t="shared" si="11"/>
        <v>97.754199999999855</v>
      </c>
      <c r="S38" s="5"/>
      <c r="T38" s="1"/>
      <c r="U38" s="1">
        <f t="shared" si="5"/>
        <v>11</v>
      </c>
      <c r="V38" s="1">
        <f t="shared" si="6"/>
        <v>9.4059441460304445</v>
      </c>
      <c r="W38" s="1">
        <v>61.398400000000002</v>
      </c>
      <c r="X38" s="1">
        <v>53.044199999999996</v>
      </c>
      <c r="Y38" s="1">
        <v>58.541600000000003</v>
      </c>
      <c r="Z38" s="1">
        <v>68.6768</v>
      </c>
      <c r="AA38" s="1">
        <v>71.408600000000007</v>
      </c>
      <c r="AB38" s="1">
        <v>62.872999999999998</v>
      </c>
      <c r="AC38" s="1"/>
      <c r="AD38" s="1">
        <f t="shared" si="7"/>
        <v>98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76</v>
      </c>
      <c r="B39" s="1" t="s">
        <v>33</v>
      </c>
      <c r="C39" s="1">
        <v>191.19900000000001</v>
      </c>
      <c r="D39" s="1">
        <v>259.64299999999997</v>
      </c>
      <c r="E39" s="1">
        <v>218.67699999999999</v>
      </c>
      <c r="F39" s="1">
        <v>194.02099999999999</v>
      </c>
      <c r="G39" s="6">
        <v>1</v>
      </c>
      <c r="H39" s="1">
        <v>50</v>
      </c>
      <c r="I39" s="1" t="s">
        <v>34</v>
      </c>
      <c r="J39" s="1">
        <v>207.69499999999999</v>
      </c>
      <c r="K39" s="1">
        <f t="shared" si="12"/>
        <v>10.981999999999999</v>
      </c>
      <c r="L39" s="1"/>
      <c r="M39" s="1"/>
      <c r="N39" s="1"/>
      <c r="O39" s="1">
        <v>125.877</v>
      </c>
      <c r="P39" s="1">
        <v>100</v>
      </c>
      <c r="Q39" s="1">
        <f t="shared" si="3"/>
        <v>43.735399999999998</v>
      </c>
      <c r="R39" s="5">
        <f t="shared" si="11"/>
        <v>61.191399999999959</v>
      </c>
      <c r="S39" s="5"/>
      <c r="T39" s="1"/>
      <c r="U39" s="1">
        <f t="shared" si="5"/>
        <v>11</v>
      </c>
      <c r="V39" s="1">
        <f t="shared" si="6"/>
        <v>9.6008725197437315</v>
      </c>
      <c r="W39" s="1">
        <v>44.875799999999998</v>
      </c>
      <c r="X39" s="1">
        <v>37.220599999999997</v>
      </c>
      <c r="Y39" s="1">
        <v>44.094000000000001</v>
      </c>
      <c r="Z39" s="1">
        <v>45.482799999999997</v>
      </c>
      <c r="AA39" s="1">
        <v>40.435000000000002</v>
      </c>
      <c r="AB39" s="1">
        <v>45.875599999999999</v>
      </c>
      <c r="AC39" s="1"/>
      <c r="AD39" s="1">
        <f t="shared" si="7"/>
        <v>61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33</v>
      </c>
      <c r="C40" s="1">
        <v>27.922999999999998</v>
      </c>
      <c r="D40" s="1">
        <v>55.966000000000001</v>
      </c>
      <c r="E40" s="1">
        <v>33.079000000000001</v>
      </c>
      <c r="F40" s="1">
        <v>44.320999999999998</v>
      </c>
      <c r="G40" s="6">
        <v>1</v>
      </c>
      <c r="H40" s="1">
        <v>50</v>
      </c>
      <c r="I40" s="1" t="s">
        <v>34</v>
      </c>
      <c r="J40" s="1">
        <v>34.063000000000002</v>
      </c>
      <c r="K40" s="1">
        <f t="shared" si="12"/>
        <v>-0.98400000000000176</v>
      </c>
      <c r="L40" s="1"/>
      <c r="M40" s="1"/>
      <c r="N40" s="1">
        <v>10</v>
      </c>
      <c r="O40" s="1">
        <v>5</v>
      </c>
      <c r="P40" s="1"/>
      <c r="Q40" s="1">
        <f t="shared" si="3"/>
        <v>6.6158000000000001</v>
      </c>
      <c r="R40" s="5">
        <f t="shared" si="11"/>
        <v>13.452799999999996</v>
      </c>
      <c r="S40" s="5"/>
      <c r="T40" s="1"/>
      <c r="U40" s="1">
        <f t="shared" si="5"/>
        <v>10.999999999999998</v>
      </c>
      <c r="V40" s="1">
        <f t="shared" si="6"/>
        <v>8.9665648901115507</v>
      </c>
      <c r="W40" s="1">
        <v>6.3298000000000014</v>
      </c>
      <c r="X40" s="1">
        <v>7.3040000000000003</v>
      </c>
      <c r="Y40" s="1">
        <v>7.8816000000000006</v>
      </c>
      <c r="Z40" s="1">
        <v>6.4866000000000001</v>
      </c>
      <c r="AA40" s="1">
        <v>6.2042000000000002</v>
      </c>
      <c r="AB40" s="1">
        <v>8.2690000000000001</v>
      </c>
      <c r="AC40" s="1"/>
      <c r="AD40" s="1">
        <f t="shared" si="7"/>
        <v>13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39</v>
      </c>
      <c r="C41" s="1">
        <v>636</v>
      </c>
      <c r="D41" s="1">
        <v>641</v>
      </c>
      <c r="E41" s="1">
        <v>548</v>
      </c>
      <c r="F41" s="1">
        <v>606</v>
      </c>
      <c r="G41" s="6">
        <v>0.4</v>
      </c>
      <c r="H41" s="1">
        <v>45</v>
      </c>
      <c r="I41" s="1" t="s">
        <v>34</v>
      </c>
      <c r="J41" s="1">
        <v>550</v>
      </c>
      <c r="K41" s="1">
        <f t="shared" si="12"/>
        <v>-2</v>
      </c>
      <c r="L41" s="1"/>
      <c r="M41" s="1"/>
      <c r="N41" s="1">
        <v>202</v>
      </c>
      <c r="O41" s="1">
        <v>115</v>
      </c>
      <c r="P41" s="1">
        <v>180</v>
      </c>
      <c r="Q41" s="1">
        <f t="shared" si="3"/>
        <v>109.6</v>
      </c>
      <c r="R41" s="5">
        <f t="shared" si="11"/>
        <v>102.59999999999991</v>
      </c>
      <c r="S41" s="5"/>
      <c r="T41" s="1"/>
      <c r="U41" s="1">
        <f t="shared" si="5"/>
        <v>11</v>
      </c>
      <c r="V41" s="1">
        <f t="shared" si="6"/>
        <v>10.063868613138686</v>
      </c>
      <c r="W41" s="1">
        <v>118</v>
      </c>
      <c r="X41" s="1">
        <v>123</v>
      </c>
      <c r="Y41" s="1">
        <v>126.4</v>
      </c>
      <c r="Z41" s="1">
        <v>134</v>
      </c>
      <c r="AA41" s="1">
        <v>128.6</v>
      </c>
      <c r="AB41" s="1">
        <v>142.6</v>
      </c>
      <c r="AC41" s="1"/>
      <c r="AD41" s="1">
        <f t="shared" si="7"/>
        <v>41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39</v>
      </c>
      <c r="C42" s="1">
        <v>109</v>
      </c>
      <c r="D42" s="1"/>
      <c r="E42" s="1">
        <v>40</v>
      </c>
      <c r="F42" s="1">
        <v>58</v>
      </c>
      <c r="G42" s="6">
        <v>0.45</v>
      </c>
      <c r="H42" s="1">
        <v>50</v>
      </c>
      <c r="I42" s="1" t="s">
        <v>34</v>
      </c>
      <c r="J42" s="1">
        <v>41</v>
      </c>
      <c r="K42" s="1">
        <f t="shared" si="12"/>
        <v>-1</v>
      </c>
      <c r="L42" s="1"/>
      <c r="M42" s="1"/>
      <c r="N42" s="1"/>
      <c r="O42" s="1">
        <v>10</v>
      </c>
      <c r="P42" s="1"/>
      <c r="Q42" s="1">
        <f t="shared" si="3"/>
        <v>8</v>
      </c>
      <c r="R42" s="5">
        <f t="shared" si="11"/>
        <v>20</v>
      </c>
      <c r="S42" s="5"/>
      <c r="T42" s="1"/>
      <c r="U42" s="1">
        <f t="shared" si="5"/>
        <v>11</v>
      </c>
      <c r="V42" s="1">
        <f t="shared" si="6"/>
        <v>8.5</v>
      </c>
      <c r="W42" s="1">
        <v>7.6</v>
      </c>
      <c r="X42" s="1">
        <v>6.4</v>
      </c>
      <c r="Y42" s="1">
        <v>6.2</v>
      </c>
      <c r="Z42" s="1">
        <v>7.4</v>
      </c>
      <c r="AA42" s="1">
        <v>11.4</v>
      </c>
      <c r="AB42" s="1">
        <v>11.2</v>
      </c>
      <c r="AC42" s="1"/>
      <c r="AD42" s="1">
        <f t="shared" si="7"/>
        <v>9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39</v>
      </c>
      <c r="C43" s="1">
        <v>691</v>
      </c>
      <c r="D43" s="1">
        <v>420</v>
      </c>
      <c r="E43" s="1">
        <v>530</v>
      </c>
      <c r="F43" s="1">
        <v>445</v>
      </c>
      <c r="G43" s="6">
        <v>0.4</v>
      </c>
      <c r="H43" s="1">
        <v>45</v>
      </c>
      <c r="I43" s="1" t="s">
        <v>34</v>
      </c>
      <c r="J43" s="1">
        <v>527</v>
      </c>
      <c r="K43" s="1">
        <f t="shared" si="12"/>
        <v>3</v>
      </c>
      <c r="L43" s="1"/>
      <c r="M43" s="1"/>
      <c r="N43" s="1">
        <v>186.8</v>
      </c>
      <c r="O43" s="1">
        <v>205.2</v>
      </c>
      <c r="P43" s="1">
        <v>210</v>
      </c>
      <c r="Q43" s="1">
        <f t="shared" si="3"/>
        <v>106</v>
      </c>
      <c r="R43" s="5">
        <f t="shared" si="11"/>
        <v>119</v>
      </c>
      <c r="S43" s="5"/>
      <c r="T43" s="1"/>
      <c r="U43" s="1">
        <f t="shared" si="5"/>
        <v>11</v>
      </c>
      <c r="V43" s="1">
        <f t="shared" si="6"/>
        <v>9.8773584905660385</v>
      </c>
      <c r="W43" s="1">
        <v>112.8</v>
      </c>
      <c r="X43" s="1">
        <v>107.2</v>
      </c>
      <c r="Y43" s="1">
        <v>110.4</v>
      </c>
      <c r="Z43" s="1">
        <v>132.6</v>
      </c>
      <c r="AA43" s="1">
        <v>124.6</v>
      </c>
      <c r="AB43" s="1">
        <v>125</v>
      </c>
      <c r="AC43" s="1"/>
      <c r="AD43" s="1">
        <f t="shared" si="7"/>
        <v>48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33</v>
      </c>
      <c r="C44" s="1">
        <v>64.783000000000001</v>
      </c>
      <c r="D44" s="1">
        <v>25.052</v>
      </c>
      <c r="E44" s="1">
        <v>27.87</v>
      </c>
      <c r="F44" s="1">
        <v>48.975000000000001</v>
      </c>
      <c r="G44" s="6">
        <v>1</v>
      </c>
      <c r="H44" s="1">
        <v>45</v>
      </c>
      <c r="I44" s="1" t="s">
        <v>34</v>
      </c>
      <c r="J44" s="1">
        <v>24.85</v>
      </c>
      <c r="K44" s="1">
        <f t="shared" si="12"/>
        <v>3.0199999999999996</v>
      </c>
      <c r="L44" s="1"/>
      <c r="M44" s="1"/>
      <c r="N44" s="1"/>
      <c r="O44" s="1">
        <v>0</v>
      </c>
      <c r="P44" s="1"/>
      <c r="Q44" s="1">
        <f t="shared" si="3"/>
        <v>5.5739999999999998</v>
      </c>
      <c r="R44" s="5">
        <f t="shared" si="11"/>
        <v>12.338999999999999</v>
      </c>
      <c r="S44" s="5"/>
      <c r="T44" s="1"/>
      <c r="U44" s="1">
        <f t="shared" si="5"/>
        <v>11</v>
      </c>
      <c r="V44" s="1">
        <f t="shared" si="6"/>
        <v>8.7863293864370302</v>
      </c>
      <c r="W44" s="1">
        <v>5.4778000000000002</v>
      </c>
      <c r="X44" s="1">
        <v>2.7181999999999999</v>
      </c>
      <c r="Y44" s="1">
        <v>2.3736000000000002</v>
      </c>
      <c r="Z44" s="1">
        <v>5.9481999999999999</v>
      </c>
      <c r="AA44" s="1">
        <v>6.9931999999999999</v>
      </c>
      <c r="AB44" s="1">
        <v>5.2906000000000004</v>
      </c>
      <c r="AC44" s="1"/>
      <c r="AD44" s="1">
        <f t="shared" si="7"/>
        <v>12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39</v>
      </c>
      <c r="C45" s="1">
        <v>66</v>
      </c>
      <c r="D45" s="1"/>
      <c r="E45" s="1">
        <v>41</v>
      </c>
      <c r="F45" s="1">
        <v>17</v>
      </c>
      <c r="G45" s="6">
        <v>0.45</v>
      </c>
      <c r="H45" s="1">
        <v>45</v>
      </c>
      <c r="I45" s="1" t="s">
        <v>34</v>
      </c>
      <c r="J45" s="1">
        <v>44</v>
      </c>
      <c r="K45" s="1">
        <f t="shared" si="12"/>
        <v>-3</v>
      </c>
      <c r="L45" s="1"/>
      <c r="M45" s="1"/>
      <c r="N45" s="1"/>
      <c r="O45" s="1">
        <v>63</v>
      </c>
      <c r="P45" s="1"/>
      <c r="Q45" s="1">
        <f t="shared" si="3"/>
        <v>8.1999999999999993</v>
      </c>
      <c r="R45" s="5">
        <f t="shared" si="11"/>
        <v>10.199999999999989</v>
      </c>
      <c r="S45" s="5"/>
      <c r="T45" s="1"/>
      <c r="U45" s="1">
        <f t="shared" si="5"/>
        <v>11</v>
      </c>
      <c r="V45" s="1">
        <f t="shared" si="6"/>
        <v>9.7560975609756113</v>
      </c>
      <c r="W45" s="1">
        <v>8.4</v>
      </c>
      <c r="X45" s="1">
        <v>6</v>
      </c>
      <c r="Y45" s="1">
        <v>6</v>
      </c>
      <c r="Z45" s="1">
        <v>2.6</v>
      </c>
      <c r="AA45" s="1">
        <v>2</v>
      </c>
      <c r="AB45" s="1">
        <v>9.1999999999999993</v>
      </c>
      <c r="AC45" s="1"/>
      <c r="AD45" s="1">
        <f t="shared" si="7"/>
        <v>5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39</v>
      </c>
      <c r="C46" s="1">
        <v>82</v>
      </c>
      <c r="D46" s="1">
        <v>20</v>
      </c>
      <c r="E46" s="1">
        <v>58</v>
      </c>
      <c r="F46" s="1">
        <v>26</v>
      </c>
      <c r="G46" s="6">
        <v>0.35</v>
      </c>
      <c r="H46" s="1">
        <v>40</v>
      </c>
      <c r="I46" s="1" t="s">
        <v>34</v>
      </c>
      <c r="J46" s="1">
        <v>65</v>
      </c>
      <c r="K46" s="1">
        <f t="shared" si="12"/>
        <v>-7</v>
      </c>
      <c r="L46" s="1"/>
      <c r="M46" s="1"/>
      <c r="N46" s="1">
        <v>32.400000000000013</v>
      </c>
      <c r="O46" s="1">
        <v>50.599999999999987</v>
      </c>
      <c r="P46" s="1"/>
      <c r="Q46" s="1">
        <f t="shared" si="3"/>
        <v>11.6</v>
      </c>
      <c r="R46" s="5">
        <f t="shared" si="11"/>
        <v>18.599999999999987</v>
      </c>
      <c r="S46" s="5"/>
      <c r="T46" s="1"/>
      <c r="U46" s="1">
        <f t="shared" si="5"/>
        <v>11</v>
      </c>
      <c r="V46" s="1">
        <f t="shared" si="6"/>
        <v>9.3965517241379306</v>
      </c>
      <c r="W46" s="1">
        <v>12.2</v>
      </c>
      <c r="X46" s="1">
        <v>9.4</v>
      </c>
      <c r="Y46" s="1">
        <v>7.6</v>
      </c>
      <c r="Z46" s="1">
        <v>8.8000000000000007</v>
      </c>
      <c r="AA46" s="1">
        <v>11.2</v>
      </c>
      <c r="AB46" s="1">
        <v>11</v>
      </c>
      <c r="AC46" s="1"/>
      <c r="AD46" s="1">
        <f t="shared" si="7"/>
        <v>7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33</v>
      </c>
      <c r="C47" s="1">
        <v>127.035</v>
      </c>
      <c r="D47" s="1">
        <v>47.188000000000002</v>
      </c>
      <c r="E47" s="1">
        <v>98.334999999999994</v>
      </c>
      <c r="F47" s="1">
        <v>48.109000000000002</v>
      </c>
      <c r="G47" s="6">
        <v>1</v>
      </c>
      <c r="H47" s="1">
        <v>40</v>
      </c>
      <c r="I47" s="1" t="s">
        <v>34</v>
      </c>
      <c r="J47" s="1">
        <v>98.792000000000002</v>
      </c>
      <c r="K47" s="1">
        <f t="shared" si="12"/>
        <v>-0.45700000000000784</v>
      </c>
      <c r="L47" s="1"/>
      <c r="M47" s="1"/>
      <c r="N47" s="1">
        <v>62.385599999999982</v>
      </c>
      <c r="O47" s="1">
        <v>91.810400000000016</v>
      </c>
      <c r="P47" s="1"/>
      <c r="Q47" s="1">
        <f t="shared" si="3"/>
        <v>19.666999999999998</v>
      </c>
      <c r="R47" s="5">
        <f t="shared" si="11"/>
        <v>14.031999999999989</v>
      </c>
      <c r="S47" s="5"/>
      <c r="T47" s="1"/>
      <c r="U47" s="1">
        <f t="shared" si="5"/>
        <v>11</v>
      </c>
      <c r="V47" s="1">
        <f t="shared" si="6"/>
        <v>10.286520567448012</v>
      </c>
      <c r="W47" s="1">
        <v>21.656600000000001</v>
      </c>
      <c r="X47" s="1">
        <v>18.960599999999999</v>
      </c>
      <c r="Y47" s="1">
        <v>17.1142</v>
      </c>
      <c r="Z47" s="1">
        <v>20.276</v>
      </c>
      <c r="AA47" s="1">
        <v>21.300999999999998</v>
      </c>
      <c r="AB47" s="1">
        <v>19.484000000000002</v>
      </c>
      <c r="AC47" s="1"/>
      <c r="AD47" s="1">
        <f t="shared" si="7"/>
        <v>14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39</v>
      </c>
      <c r="C48" s="1">
        <v>94</v>
      </c>
      <c r="D48" s="1">
        <v>330</v>
      </c>
      <c r="E48" s="1">
        <v>191</v>
      </c>
      <c r="F48" s="1">
        <v>220</v>
      </c>
      <c r="G48" s="6">
        <v>0.4</v>
      </c>
      <c r="H48" s="1">
        <v>40</v>
      </c>
      <c r="I48" s="1" t="s">
        <v>34</v>
      </c>
      <c r="J48" s="1">
        <v>191</v>
      </c>
      <c r="K48" s="1">
        <f t="shared" si="12"/>
        <v>0</v>
      </c>
      <c r="L48" s="1"/>
      <c r="M48" s="1"/>
      <c r="N48" s="1"/>
      <c r="O48" s="1">
        <v>120</v>
      </c>
      <c r="P48" s="1"/>
      <c r="Q48" s="1">
        <f t="shared" si="3"/>
        <v>38.200000000000003</v>
      </c>
      <c r="R48" s="5">
        <f t="shared" si="11"/>
        <v>80.200000000000045</v>
      </c>
      <c r="S48" s="5"/>
      <c r="T48" s="1"/>
      <c r="U48" s="1">
        <f t="shared" si="5"/>
        <v>11</v>
      </c>
      <c r="V48" s="1">
        <f t="shared" si="6"/>
        <v>8.9005235602094235</v>
      </c>
      <c r="W48" s="1">
        <v>36.200000000000003</v>
      </c>
      <c r="X48" s="1">
        <v>34.6</v>
      </c>
      <c r="Y48" s="1">
        <v>41.8</v>
      </c>
      <c r="Z48" s="1">
        <v>38.6</v>
      </c>
      <c r="AA48" s="1">
        <v>31.2</v>
      </c>
      <c r="AB48" s="1">
        <v>38.799999999999997</v>
      </c>
      <c r="AC48" s="1"/>
      <c r="AD48" s="1">
        <f t="shared" si="7"/>
        <v>32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39</v>
      </c>
      <c r="C49" s="1">
        <v>224</v>
      </c>
      <c r="D49" s="1">
        <v>270</v>
      </c>
      <c r="E49" s="1">
        <v>337</v>
      </c>
      <c r="F49" s="1">
        <v>134</v>
      </c>
      <c r="G49" s="6">
        <v>0.4</v>
      </c>
      <c r="H49" s="1">
        <v>45</v>
      </c>
      <c r="I49" s="1" t="s">
        <v>34</v>
      </c>
      <c r="J49" s="1">
        <v>331</v>
      </c>
      <c r="K49" s="1">
        <f t="shared" si="12"/>
        <v>6</v>
      </c>
      <c r="L49" s="1"/>
      <c r="M49" s="1"/>
      <c r="N49" s="1"/>
      <c r="O49" s="1">
        <v>251</v>
      </c>
      <c r="P49" s="1">
        <v>220</v>
      </c>
      <c r="Q49" s="1">
        <f t="shared" si="3"/>
        <v>67.400000000000006</v>
      </c>
      <c r="R49" s="5">
        <f t="shared" si="11"/>
        <v>136.40000000000009</v>
      </c>
      <c r="S49" s="5"/>
      <c r="T49" s="1"/>
      <c r="U49" s="1">
        <f t="shared" si="5"/>
        <v>11</v>
      </c>
      <c r="V49" s="1">
        <f t="shared" si="6"/>
        <v>8.9762611275964392</v>
      </c>
      <c r="W49" s="1">
        <v>63.8</v>
      </c>
      <c r="X49" s="1">
        <v>39.6</v>
      </c>
      <c r="Y49" s="1">
        <v>48.6</v>
      </c>
      <c r="Z49" s="1">
        <v>41.4</v>
      </c>
      <c r="AA49" s="1">
        <v>34.799999999999997</v>
      </c>
      <c r="AB49" s="1">
        <v>56</v>
      </c>
      <c r="AC49" s="1"/>
      <c r="AD49" s="1">
        <f t="shared" si="7"/>
        <v>55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33</v>
      </c>
      <c r="C50" s="1">
        <v>85.367999999999995</v>
      </c>
      <c r="D50" s="1">
        <v>108.361</v>
      </c>
      <c r="E50" s="1">
        <v>115.998</v>
      </c>
      <c r="F50" s="1">
        <v>47.488</v>
      </c>
      <c r="G50" s="6">
        <v>1</v>
      </c>
      <c r="H50" s="1">
        <v>40</v>
      </c>
      <c r="I50" s="1" t="s">
        <v>34</v>
      </c>
      <c r="J50" s="1">
        <v>113.36799999999999</v>
      </c>
      <c r="K50" s="1">
        <f t="shared" si="12"/>
        <v>2.6300000000000097</v>
      </c>
      <c r="L50" s="1"/>
      <c r="M50" s="1"/>
      <c r="N50" s="1">
        <v>64.282399999999996</v>
      </c>
      <c r="O50" s="1">
        <v>122.0266</v>
      </c>
      <c r="P50" s="1"/>
      <c r="Q50" s="1">
        <f t="shared" si="3"/>
        <v>23.1996</v>
      </c>
      <c r="R50" s="5">
        <f t="shared" si="11"/>
        <v>21.398600000000016</v>
      </c>
      <c r="S50" s="5"/>
      <c r="T50" s="1"/>
      <c r="U50" s="1">
        <f t="shared" si="5"/>
        <v>11</v>
      </c>
      <c r="V50" s="1">
        <f t="shared" si="6"/>
        <v>10.077630648804289</v>
      </c>
      <c r="W50" s="1">
        <v>25.192799999999998</v>
      </c>
      <c r="X50" s="1">
        <v>20.287400000000002</v>
      </c>
      <c r="Y50" s="1">
        <v>18.398</v>
      </c>
      <c r="Z50" s="1">
        <v>14.673</v>
      </c>
      <c r="AA50" s="1">
        <v>15.417</v>
      </c>
      <c r="AB50" s="1">
        <v>21.893999999999998</v>
      </c>
      <c r="AC50" s="1"/>
      <c r="AD50" s="1">
        <f t="shared" si="7"/>
        <v>21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39</v>
      </c>
      <c r="C51" s="1">
        <v>84</v>
      </c>
      <c r="D51" s="1">
        <v>30</v>
      </c>
      <c r="E51" s="1">
        <v>53</v>
      </c>
      <c r="F51" s="1">
        <v>49</v>
      </c>
      <c r="G51" s="6">
        <v>0.35</v>
      </c>
      <c r="H51" s="1">
        <v>40</v>
      </c>
      <c r="I51" s="1" t="s">
        <v>34</v>
      </c>
      <c r="J51" s="1">
        <v>51</v>
      </c>
      <c r="K51" s="1">
        <f t="shared" si="12"/>
        <v>2</v>
      </c>
      <c r="L51" s="1"/>
      <c r="M51" s="1"/>
      <c r="N51" s="1">
        <v>10</v>
      </c>
      <c r="O51" s="1">
        <v>35</v>
      </c>
      <c r="P51" s="1"/>
      <c r="Q51" s="1">
        <f t="shared" si="3"/>
        <v>10.6</v>
      </c>
      <c r="R51" s="5">
        <f t="shared" si="11"/>
        <v>22.599999999999994</v>
      </c>
      <c r="S51" s="5"/>
      <c r="T51" s="1"/>
      <c r="U51" s="1">
        <f t="shared" si="5"/>
        <v>11</v>
      </c>
      <c r="V51" s="1">
        <f t="shared" si="6"/>
        <v>8.8679245283018879</v>
      </c>
      <c r="W51" s="1">
        <v>10.6</v>
      </c>
      <c r="X51" s="1">
        <v>9.8000000000000007</v>
      </c>
      <c r="Y51" s="1">
        <v>10.199999999999999</v>
      </c>
      <c r="Z51" s="1">
        <v>12.4</v>
      </c>
      <c r="AA51" s="1">
        <v>12.6</v>
      </c>
      <c r="AB51" s="1">
        <v>11</v>
      </c>
      <c r="AC51" s="1"/>
      <c r="AD51" s="1">
        <f t="shared" si="7"/>
        <v>8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39</v>
      </c>
      <c r="C52" s="1">
        <v>450</v>
      </c>
      <c r="D52" s="1">
        <v>642</v>
      </c>
      <c r="E52" s="1">
        <v>472</v>
      </c>
      <c r="F52" s="1">
        <v>523</v>
      </c>
      <c r="G52" s="6">
        <v>0.4</v>
      </c>
      <c r="H52" s="1">
        <v>40</v>
      </c>
      <c r="I52" s="1" t="s">
        <v>34</v>
      </c>
      <c r="J52" s="1">
        <v>487</v>
      </c>
      <c r="K52" s="1">
        <f t="shared" si="12"/>
        <v>-15</v>
      </c>
      <c r="L52" s="1"/>
      <c r="M52" s="1"/>
      <c r="N52" s="1">
        <v>51</v>
      </c>
      <c r="O52" s="1">
        <v>119</v>
      </c>
      <c r="P52" s="1">
        <v>150</v>
      </c>
      <c r="Q52" s="1">
        <f t="shared" si="3"/>
        <v>94.4</v>
      </c>
      <c r="R52" s="5">
        <f t="shared" si="11"/>
        <v>195.40000000000009</v>
      </c>
      <c r="S52" s="5"/>
      <c r="T52" s="1"/>
      <c r="U52" s="1">
        <f t="shared" si="5"/>
        <v>11</v>
      </c>
      <c r="V52" s="1">
        <f t="shared" si="6"/>
        <v>8.9300847457627111</v>
      </c>
      <c r="W52" s="1">
        <v>92</v>
      </c>
      <c r="X52" s="1">
        <v>95.6</v>
      </c>
      <c r="Y52" s="1">
        <v>106.2</v>
      </c>
      <c r="Z52" s="1">
        <v>102.4</v>
      </c>
      <c r="AA52" s="1">
        <v>95.2</v>
      </c>
      <c r="AB52" s="1">
        <v>103.6</v>
      </c>
      <c r="AC52" s="1" t="s">
        <v>90</v>
      </c>
      <c r="AD52" s="1">
        <f t="shared" si="7"/>
        <v>78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33</v>
      </c>
      <c r="C53" s="1">
        <v>91.772000000000006</v>
      </c>
      <c r="D53" s="1">
        <v>161.66999999999999</v>
      </c>
      <c r="E53" s="1">
        <v>120.13800000000001</v>
      </c>
      <c r="F53" s="1">
        <v>126.52</v>
      </c>
      <c r="G53" s="6">
        <v>1</v>
      </c>
      <c r="H53" s="1">
        <v>50</v>
      </c>
      <c r="I53" s="1" t="s">
        <v>34</v>
      </c>
      <c r="J53" s="1">
        <v>117.148</v>
      </c>
      <c r="K53" s="1">
        <f t="shared" si="12"/>
        <v>2.9900000000000091</v>
      </c>
      <c r="L53" s="1"/>
      <c r="M53" s="1"/>
      <c r="N53" s="1">
        <v>10</v>
      </c>
      <c r="O53" s="1">
        <v>121.21299999999999</v>
      </c>
      <c r="P53" s="1"/>
      <c r="Q53" s="1">
        <f t="shared" si="3"/>
        <v>24.0276</v>
      </c>
      <c r="R53" s="5">
        <v>10</v>
      </c>
      <c r="S53" s="5"/>
      <c r="T53" s="1"/>
      <c r="U53" s="1">
        <f t="shared" si="5"/>
        <v>11.142727530007159</v>
      </c>
      <c r="V53" s="1">
        <f t="shared" si="6"/>
        <v>10.726539479598459</v>
      </c>
      <c r="W53" s="1">
        <v>23.488399999999999</v>
      </c>
      <c r="X53" s="1">
        <v>18.112200000000001</v>
      </c>
      <c r="Y53" s="1">
        <v>19.441400000000002</v>
      </c>
      <c r="Z53" s="1">
        <v>15.868399999999999</v>
      </c>
      <c r="AA53" s="1">
        <v>16.115600000000001</v>
      </c>
      <c r="AB53" s="1">
        <v>15.558199999999999</v>
      </c>
      <c r="AC53" s="1"/>
      <c r="AD53" s="1">
        <f t="shared" si="7"/>
        <v>10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92</v>
      </c>
      <c r="B54" s="1" t="s">
        <v>33</v>
      </c>
      <c r="C54" s="1">
        <v>140.97499999999999</v>
      </c>
      <c r="D54" s="1">
        <v>96.355999999999995</v>
      </c>
      <c r="E54" s="1">
        <v>134.917</v>
      </c>
      <c r="F54" s="1">
        <v>89.757999999999996</v>
      </c>
      <c r="G54" s="6">
        <v>1</v>
      </c>
      <c r="H54" s="1">
        <v>50</v>
      </c>
      <c r="I54" s="1" t="s">
        <v>34</v>
      </c>
      <c r="J54" s="1">
        <v>132.85900000000001</v>
      </c>
      <c r="K54" s="1">
        <f t="shared" si="12"/>
        <v>2.0579999999999927</v>
      </c>
      <c r="L54" s="1"/>
      <c r="M54" s="1"/>
      <c r="N54" s="1"/>
      <c r="O54" s="1">
        <v>154.21700000000001</v>
      </c>
      <c r="P54" s="1"/>
      <c r="Q54" s="1">
        <f t="shared" si="3"/>
        <v>26.9834</v>
      </c>
      <c r="R54" s="5">
        <f t="shared" si="11"/>
        <v>52.842400000000012</v>
      </c>
      <c r="S54" s="5"/>
      <c r="T54" s="1"/>
      <c r="U54" s="1">
        <f t="shared" si="5"/>
        <v>11.000000000000002</v>
      </c>
      <c r="V54" s="1">
        <f t="shared" si="6"/>
        <v>9.0416700638170138</v>
      </c>
      <c r="W54" s="1">
        <v>26.103200000000001</v>
      </c>
      <c r="X54" s="1">
        <v>17.913399999999999</v>
      </c>
      <c r="Y54" s="1">
        <v>19.681799999999999</v>
      </c>
      <c r="Z54" s="1">
        <v>22.453600000000002</v>
      </c>
      <c r="AA54" s="1">
        <v>23.040800000000001</v>
      </c>
      <c r="AB54" s="1">
        <v>19.191800000000001</v>
      </c>
      <c r="AC54" s="1"/>
      <c r="AD54" s="1">
        <f t="shared" si="7"/>
        <v>53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93</v>
      </c>
      <c r="B55" s="1" t="s">
        <v>33</v>
      </c>
      <c r="C55" s="1">
        <v>55.073</v>
      </c>
      <c r="D55" s="1">
        <v>18.244</v>
      </c>
      <c r="E55" s="1">
        <v>62.253</v>
      </c>
      <c r="F55" s="1">
        <v>0.92</v>
      </c>
      <c r="G55" s="6">
        <v>1</v>
      </c>
      <c r="H55" s="1">
        <v>40</v>
      </c>
      <c r="I55" s="1" t="s">
        <v>34</v>
      </c>
      <c r="J55" s="1">
        <v>59.857999999999997</v>
      </c>
      <c r="K55" s="1">
        <f t="shared" si="12"/>
        <v>2.3950000000000031</v>
      </c>
      <c r="L55" s="1"/>
      <c r="M55" s="1"/>
      <c r="N55" s="1"/>
      <c r="O55" s="1">
        <v>89.058199999999999</v>
      </c>
      <c r="P55" s="1"/>
      <c r="Q55" s="1">
        <f t="shared" si="3"/>
        <v>12.4506</v>
      </c>
      <c r="R55" s="5">
        <f t="shared" si="11"/>
        <v>46.978400000000008</v>
      </c>
      <c r="S55" s="5"/>
      <c r="T55" s="1"/>
      <c r="U55" s="1">
        <f t="shared" si="5"/>
        <v>11.000000000000002</v>
      </c>
      <c r="V55" s="1">
        <f t="shared" si="6"/>
        <v>7.2268163783271495</v>
      </c>
      <c r="W55" s="1">
        <v>12.490399999999999</v>
      </c>
      <c r="X55" s="1">
        <v>3.1644000000000001</v>
      </c>
      <c r="Y55" s="1">
        <v>2.7669999999999999</v>
      </c>
      <c r="Z55" s="1">
        <v>6.2927999999999997</v>
      </c>
      <c r="AA55" s="1">
        <v>6.2911999999999999</v>
      </c>
      <c r="AB55" s="1">
        <v>4.242</v>
      </c>
      <c r="AC55" s="1"/>
      <c r="AD55" s="1">
        <f t="shared" si="7"/>
        <v>47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94</v>
      </c>
      <c r="B56" s="1" t="s">
        <v>33</v>
      </c>
      <c r="C56" s="1">
        <v>22.902999999999999</v>
      </c>
      <c r="D56" s="1">
        <v>540.28300000000002</v>
      </c>
      <c r="E56" s="1">
        <v>173.67500000000001</v>
      </c>
      <c r="F56" s="17">
        <f>376.207+F33</f>
        <v>371.03499999999997</v>
      </c>
      <c r="G56" s="6">
        <v>1</v>
      </c>
      <c r="H56" s="1">
        <v>40</v>
      </c>
      <c r="I56" s="1" t="s">
        <v>95</v>
      </c>
      <c r="J56" s="1">
        <v>166.29599999999999</v>
      </c>
      <c r="K56" s="1">
        <f t="shared" si="12"/>
        <v>7.3790000000000191</v>
      </c>
      <c r="L56" s="1"/>
      <c r="M56" s="1"/>
      <c r="N56" s="1"/>
      <c r="O56" s="1">
        <v>0</v>
      </c>
      <c r="P56" s="1"/>
      <c r="Q56" s="1">
        <f t="shared" si="3"/>
        <v>34.734999999999999</v>
      </c>
      <c r="R56" s="5">
        <f t="shared" si="11"/>
        <v>11.050000000000011</v>
      </c>
      <c r="S56" s="5"/>
      <c r="T56" s="1"/>
      <c r="U56" s="1">
        <f t="shared" si="5"/>
        <v>11</v>
      </c>
      <c r="V56" s="1">
        <f t="shared" si="6"/>
        <v>10.681877069238519</v>
      </c>
      <c r="W56" s="1">
        <v>36.747399999999999</v>
      </c>
      <c r="X56" s="1">
        <v>45.786000000000001</v>
      </c>
      <c r="Y56" s="1">
        <v>54.955199999999998</v>
      </c>
      <c r="Z56" s="1">
        <v>37.111800000000002</v>
      </c>
      <c r="AA56" s="1">
        <v>28.7318</v>
      </c>
      <c r="AB56" s="1">
        <v>36.451999999999998</v>
      </c>
      <c r="AC56" s="1" t="s">
        <v>96</v>
      </c>
      <c r="AD56" s="1">
        <f t="shared" si="7"/>
        <v>11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3" t="s">
        <v>97</v>
      </c>
      <c r="B57" s="13" t="s">
        <v>33</v>
      </c>
      <c r="C57" s="13"/>
      <c r="D57" s="13"/>
      <c r="E57" s="13"/>
      <c r="F57" s="13"/>
      <c r="G57" s="14">
        <v>0</v>
      </c>
      <c r="H57" s="13">
        <v>40</v>
      </c>
      <c r="I57" s="13" t="s">
        <v>34</v>
      </c>
      <c r="J57" s="13"/>
      <c r="K57" s="13">
        <f t="shared" si="12"/>
        <v>0</v>
      </c>
      <c r="L57" s="13"/>
      <c r="M57" s="13"/>
      <c r="N57" s="13"/>
      <c r="O57" s="13"/>
      <c r="P57" s="13"/>
      <c r="Q57" s="13">
        <f t="shared" si="3"/>
        <v>0</v>
      </c>
      <c r="R57" s="15"/>
      <c r="S57" s="15"/>
      <c r="T57" s="13"/>
      <c r="U57" s="13" t="e">
        <f t="shared" si="5"/>
        <v>#DIV/0!</v>
      </c>
      <c r="V57" s="13" t="e">
        <f t="shared" si="6"/>
        <v>#DIV/0!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 t="s">
        <v>64</v>
      </c>
      <c r="AD57" s="13">
        <f t="shared" si="7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39</v>
      </c>
      <c r="C58" s="1">
        <v>72</v>
      </c>
      <c r="D58" s="1">
        <v>20</v>
      </c>
      <c r="E58" s="1">
        <v>38</v>
      </c>
      <c r="F58" s="1">
        <v>40</v>
      </c>
      <c r="G58" s="6">
        <v>0.45</v>
      </c>
      <c r="H58" s="1">
        <v>50</v>
      </c>
      <c r="I58" s="1" t="s">
        <v>34</v>
      </c>
      <c r="J58" s="1">
        <v>40</v>
      </c>
      <c r="K58" s="1">
        <f t="shared" si="12"/>
        <v>-2</v>
      </c>
      <c r="L58" s="1"/>
      <c r="M58" s="1"/>
      <c r="N58" s="1"/>
      <c r="O58" s="1">
        <v>14</v>
      </c>
      <c r="P58" s="1"/>
      <c r="Q58" s="1">
        <f t="shared" si="3"/>
        <v>7.6</v>
      </c>
      <c r="R58" s="5">
        <f t="shared" ref="R58:R61" si="13">11*Q58-P58-O58-N58-F58</f>
        <v>29.599999999999994</v>
      </c>
      <c r="S58" s="5"/>
      <c r="T58" s="1"/>
      <c r="U58" s="1">
        <f t="shared" si="5"/>
        <v>11</v>
      </c>
      <c r="V58" s="1">
        <f t="shared" si="6"/>
        <v>7.1052631578947372</v>
      </c>
      <c r="W58" s="1">
        <v>7</v>
      </c>
      <c r="X58" s="1">
        <v>6.8</v>
      </c>
      <c r="Y58" s="1">
        <v>6.8</v>
      </c>
      <c r="Z58" s="1">
        <v>8.1999999999999993</v>
      </c>
      <c r="AA58" s="1">
        <v>8.8000000000000007</v>
      </c>
      <c r="AB58" s="1">
        <v>9.1999999999999993</v>
      </c>
      <c r="AC58" s="1"/>
      <c r="AD58" s="1">
        <f t="shared" si="7"/>
        <v>13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33</v>
      </c>
      <c r="C59" s="1">
        <v>75.623000000000005</v>
      </c>
      <c r="D59" s="1">
        <v>15.975</v>
      </c>
      <c r="E59" s="1">
        <v>26.853999999999999</v>
      </c>
      <c r="F59" s="1">
        <v>53.932000000000002</v>
      </c>
      <c r="G59" s="6">
        <v>1</v>
      </c>
      <c r="H59" s="1">
        <v>40</v>
      </c>
      <c r="I59" s="1" t="s">
        <v>34</v>
      </c>
      <c r="J59" s="1">
        <v>28.1</v>
      </c>
      <c r="K59" s="1">
        <f t="shared" si="12"/>
        <v>-1.2460000000000022</v>
      </c>
      <c r="L59" s="1"/>
      <c r="M59" s="1"/>
      <c r="N59" s="1"/>
      <c r="O59" s="1">
        <v>0</v>
      </c>
      <c r="P59" s="1"/>
      <c r="Q59" s="1">
        <f t="shared" si="3"/>
        <v>5.3708</v>
      </c>
      <c r="R59" s="5">
        <f t="shared" si="13"/>
        <v>5.1467999999999989</v>
      </c>
      <c r="S59" s="5"/>
      <c r="T59" s="1"/>
      <c r="U59" s="1">
        <f t="shared" si="5"/>
        <v>11</v>
      </c>
      <c r="V59" s="1">
        <f t="shared" si="6"/>
        <v>10.041707008266926</v>
      </c>
      <c r="W59" s="1">
        <v>6.1866000000000003</v>
      </c>
      <c r="X59" s="1">
        <v>2.9727999999999999</v>
      </c>
      <c r="Y59" s="1">
        <v>2.6913999999999998</v>
      </c>
      <c r="Z59" s="1">
        <v>8.1156000000000006</v>
      </c>
      <c r="AA59" s="1">
        <v>9.2477999999999998</v>
      </c>
      <c r="AB59" s="1">
        <v>4.3634000000000004</v>
      </c>
      <c r="AC59" s="1"/>
      <c r="AD59" s="1">
        <f t="shared" si="7"/>
        <v>5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100</v>
      </c>
      <c r="B60" s="1" t="s">
        <v>39</v>
      </c>
      <c r="C60" s="1">
        <v>389</v>
      </c>
      <c r="D60" s="1"/>
      <c r="E60" s="1">
        <v>264</v>
      </c>
      <c r="F60" s="1">
        <v>108</v>
      </c>
      <c r="G60" s="6">
        <v>0.4</v>
      </c>
      <c r="H60" s="1">
        <v>40</v>
      </c>
      <c r="I60" s="1" t="s">
        <v>34</v>
      </c>
      <c r="J60" s="1">
        <v>263</v>
      </c>
      <c r="K60" s="1">
        <f t="shared" si="12"/>
        <v>1</v>
      </c>
      <c r="L60" s="1"/>
      <c r="M60" s="1"/>
      <c r="N60" s="1"/>
      <c r="O60" s="1">
        <v>145.19999999999999</v>
      </c>
      <c r="P60" s="1">
        <v>200</v>
      </c>
      <c r="Q60" s="1">
        <f t="shared" si="3"/>
        <v>52.8</v>
      </c>
      <c r="R60" s="5">
        <f t="shared" si="13"/>
        <v>127.59999999999997</v>
      </c>
      <c r="S60" s="5"/>
      <c r="T60" s="1"/>
      <c r="U60" s="1">
        <f t="shared" si="5"/>
        <v>11</v>
      </c>
      <c r="V60" s="1">
        <f t="shared" si="6"/>
        <v>8.5833333333333339</v>
      </c>
      <c r="W60" s="1">
        <v>51.8</v>
      </c>
      <c r="X60" s="1">
        <v>22.2</v>
      </c>
      <c r="Y60" s="1">
        <v>19.600000000000001</v>
      </c>
      <c r="Z60" s="1">
        <v>9.6</v>
      </c>
      <c r="AA60" s="1">
        <v>48.6</v>
      </c>
      <c r="AB60" s="1">
        <v>53.8</v>
      </c>
      <c r="AC60" s="1"/>
      <c r="AD60" s="1">
        <f t="shared" si="7"/>
        <v>51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101</v>
      </c>
      <c r="B61" s="1" t="s">
        <v>39</v>
      </c>
      <c r="C61" s="1">
        <v>52</v>
      </c>
      <c r="D61" s="1">
        <v>210</v>
      </c>
      <c r="E61" s="1">
        <v>87</v>
      </c>
      <c r="F61" s="1">
        <v>164</v>
      </c>
      <c r="G61" s="6">
        <v>0.4</v>
      </c>
      <c r="H61" s="1">
        <v>40</v>
      </c>
      <c r="I61" s="1" t="s">
        <v>34</v>
      </c>
      <c r="J61" s="1">
        <v>90</v>
      </c>
      <c r="K61" s="1">
        <f t="shared" si="12"/>
        <v>-3</v>
      </c>
      <c r="L61" s="1"/>
      <c r="M61" s="1"/>
      <c r="N61" s="1"/>
      <c r="O61" s="1">
        <v>0</v>
      </c>
      <c r="P61" s="1"/>
      <c r="Q61" s="1">
        <f t="shared" si="3"/>
        <v>17.399999999999999</v>
      </c>
      <c r="R61" s="5">
        <f t="shared" si="13"/>
        <v>27.399999999999977</v>
      </c>
      <c r="S61" s="5"/>
      <c r="T61" s="1"/>
      <c r="U61" s="1">
        <f t="shared" si="5"/>
        <v>11</v>
      </c>
      <c r="V61" s="1">
        <f t="shared" si="6"/>
        <v>9.4252873563218404</v>
      </c>
      <c r="W61" s="1">
        <v>17.2</v>
      </c>
      <c r="X61" s="1">
        <v>22.6</v>
      </c>
      <c r="Y61" s="1">
        <v>25.4</v>
      </c>
      <c r="Z61" s="1">
        <v>16</v>
      </c>
      <c r="AA61" s="1">
        <v>12.8</v>
      </c>
      <c r="AB61" s="1">
        <v>21.2</v>
      </c>
      <c r="AC61" s="1"/>
      <c r="AD61" s="1">
        <f t="shared" si="7"/>
        <v>11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3" t="s">
        <v>102</v>
      </c>
      <c r="B62" s="13" t="s">
        <v>33</v>
      </c>
      <c r="C62" s="13"/>
      <c r="D62" s="13"/>
      <c r="E62" s="13"/>
      <c r="F62" s="13"/>
      <c r="G62" s="14">
        <v>0</v>
      </c>
      <c r="H62" s="13">
        <v>50</v>
      </c>
      <c r="I62" s="13" t="s">
        <v>34</v>
      </c>
      <c r="J62" s="13"/>
      <c r="K62" s="13">
        <f t="shared" si="12"/>
        <v>0</v>
      </c>
      <c r="L62" s="13"/>
      <c r="M62" s="13"/>
      <c r="N62" s="13"/>
      <c r="O62" s="13"/>
      <c r="P62" s="13"/>
      <c r="Q62" s="13">
        <f t="shared" si="3"/>
        <v>0</v>
      </c>
      <c r="R62" s="15"/>
      <c r="S62" s="15"/>
      <c r="T62" s="13"/>
      <c r="U62" s="13" t="e">
        <f t="shared" si="5"/>
        <v>#DIV/0!</v>
      </c>
      <c r="V62" s="13" t="e">
        <f t="shared" si="6"/>
        <v>#DIV/0!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 t="s">
        <v>64</v>
      </c>
      <c r="AD62" s="13">
        <f t="shared" si="7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103</v>
      </c>
      <c r="B63" s="1" t="s">
        <v>33</v>
      </c>
      <c r="C63" s="1">
        <v>148.173</v>
      </c>
      <c r="D63" s="1">
        <v>75.343000000000004</v>
      </c>
      <c r="E63" s="1">
        <v>95.135999999999996</v>
      </c>
      <c r="F63" s="1">
        <v>91.28</v>
      </c>
      <c r="G63" s="6">
        <v>1</v>
      </c>
      <c r="H63" s="1">
        <v>50</v>
      </c>
      <c r="I63" s="1" t="s">
        <v>34</v>
      </c>
      <c r="J63" s="1">
        <v>90.328000000000003</v>
      </c>
      <c r="K63" s="1">
        <f t="shared" si="12"/>
        <v>4.8079999999999927</v>
      </c>
      <c r="L63" s="1"/>
      <c r="M63" s="1"/>
      <c r="N63" s="1"/>
      <c r="O63" s="1">
        <v>50.567000000000007</v>
      </c>
      <c r="P63" s="1"/>
      <c r="Q63" s="1">
        <f t="shared" si="3"/>
        <v>19.027200000000001</v>
      </c>
      <c r="R63" s="5">
        <f t="shared" ref="R63:R67" si="14">11*Q63-P63-O63-N63-F63</f>
        <v>67.452200000000005</v>
      </c>
      <c r="S63" s="5"/>
      <c r="T63" s="1"/>
      <c r="U63" s="1">
        <f t="shared" si="5"/>
        <v>11</v>
      </c>
      <c r="V63" s="1">
        <f t="shared" si="6"/>
        <v>7.4549592162798524</v>
      </c>
      <c r="W63" s="1">
        <v>18.272200000000002</v>
      </c>
      <c r="X63" s="1">
        <v>14.275399999999999</v>
      </c>
      <c r="Y63" s="1">
        <v>15.57</v>
      </c>
      <c r="Z63" s="1">
        <v>23.861799999999999</v>
      </c>
      <c r="AA63" s="1">
        <v>22.159800000000001</v>
      </c>
      <c r="AB63" s="1">
        <v>13.2578</v>
      </c>
      <c r="AC63" s="1"/>
      <c r="AD63" s="1">
        <f t="shared" si="7"/>
        <v>67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104</v>
      </c>
      <c r="B64" s="1" t="s">
        <v>33</v>
      </c>
      <c r="C64" s="1">
        <v>18.806999999999999</v>
      </c>
      <c r="D64" s="1">
        <v>32.682000000000002</v>
      </c>
      <c r="E64" s="1">
        <v>47.536999999999999</v>
      </c>
      <c r="F64" s="1">
        <v>2.577</v>
      </c>
      <c r="G64" s="6">
        <v>1</v>
      </c>
      <c r="H64" s="1">
        <v>50</v>
      </c>
      <c r="I64" s="1" t="s">
        <v>34</v>
      </c>
      <c r="J64" s="1">
        <v>56.601999999999997</v>
      </c>
      <c r="K64" s="1">
        <f t="shared" si="12"/>
        <v>-9.0649999999999977</v>
      </c>
      <c r="L64" s="1"/>
      <c r="M64" s="1"/>
      <c r="N64" s="1"/>
      <c r="O64" s="1">
        <v>77.764600000000002</v>
      </c>
      <c r="P64" s="1"/>
      <c r="Q64" s="1">
        <f t="shared" si="3"/>
        <v>9.5074000000000005</v>
      </c>
      <c r="R64" s="5">
        <f t="shared" si="14"/>
        <v>24.239800000000002</v>
      </c>
      <c r="S64" s="5"/>
      <c r="T64" s="1"/>
      <c r="U64" s="1">
        <f t="shared" si="5"/>
        <v>11</v>
      </c>
      <c r="V64" s="1">
        <f t="shared" si="6"/>
        <v>8.4504280875949256</v>
      </c>
      <c r="W64" s="1">
        <v>9.2324000000000002</v>
      </c>
      <c r="X64" s="1">
        <v>3.2351999999999999</v>
      </c>
      <c r="Y64" s="1">
        <v>4.3133999999999997</v>
      </c>
      <c r="Z64" s="1">
        <v>7.8516000000000004</v>
      </c>
      <c r="AA64" s="1">
        <v>8.1425999999999998</v>
      </c>
      <c r="AB64" s="1">
        <v>4.9173999999999998</v>
      </c>
      <c r="AC64" s="1"/>
      <c r="AD64" s="1">
        <f t="shared" si="7"/>
        <v>24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39</v>
      </c>
      <c r="C65" s="1">
        <v>-6</v>
      </c>
      <c r="D65" s="1">
        <v>59</v>
      </c>
      <c r="E65" s="17">
        <f>8+E101</f>
        <v>24</v>
      </c>
      <c r="F65" s="17">
        <f>43+F101</f>
        <v>41</v>
      </c>
      <c r="G65" s="6">
        <v>0.4</v>
      </c>
      <c r="H65" s="1">
        <v>50</v>
      </c>
      <c r="I65" s="1" t="s">
        <v>34</v>
      </c>
      <c r="J65" s="1">
        <v>10</v>
      </c>
      <c r="K65" s="1">
        <f t="shared" si="12"/>
        <v>14</v>
      </c>
      <c r="L65" s="1"/>
      <c r="M65" s="1"/>
      <c r="N65" s="1">
        <v>10</v>
      </c>
      <c r="O65" s="1">
        <v>10</v>
      </c>
      <c r="P65" s="1"/>
      <c r="Q65" s="1">
        <f t="shared" si="3"/>
        <v>4.8</v>
      </c>
      <c r="R65" s="5"/>
      <c r="S65" s="5"/>
      <c r="T65" s="1"/>
      <c r="U65" s="1">
        <f t="shared" si="5"/>
        <v>12.708333333333334</v>
      </c>
      <c r="V65" s="1">
        <f t="shared" si="6"/>
        <v>12.708333333333334</v>
      </c>
      <c r="W65" s="1">
        <v>4.5999999999999996</v>
      </c>
      <c r="X65" s="1">
        <v>6.3715999999999999</v>
      </c>
      <c r="Y65" s="1">
        <v>6.9715999999999996</v>
      </c>
      <c r="Z65" s="1">
        <v>7.2</v>
      </c>
      <c r="AA65" s="1">
        <v>7</v>
      </c>
      <c r="AB65" s="1">
        <v>8.8000000000000007</v>
      </c>
      <c r="AC65" s="1" t="s">
        <v>96</v>
      </c>
      <c r="AD65" s="1">
        <f t="shared" si="7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39</v>
      </c>
      <c r="C66" s="1">
        <v>612</v>
      </c>
      <c r="D66" s="1">
        <v>534</v>
      </c>
      <c r="E66" s="1">
        <v>558</v>
      </c>
      <c r="F66" s="1">
        <v>466</v>
      </c>
      <c r="G66" s="6">
        <v>0.4</v>
      </c>
      <c r="H66" s="1">
        <v>40</v>
      </c>
      <c r="I66" s="1" t="s">
        <v>34</v>
      </c>
      <c r="J66" s="1">
        <v>571</v>
      </c>
      <c r="K66" s="1">
        <f t="shared" si="12"/>
        <v>-13</v>
      </c>
      <c r="L66" s="1"/>
      <c r="M66" s="1"/>
      <c r="N66" s="1">
        <v>224.8</v>
      </c>
      <c r="O66" s="1">
        <v>185.2</v>
      </c>
      <c r="P66" s="1">
        <v>200</v>
      </c>
      <c r="Q66" s="1">
        <f t="shared" si="3"/>
        <v>111.6</v>
      </c>
      <c r="R66" s="5">
        <f t="shared" si="14"/>
        <v>151.59999999999991</v>
      </c>
      <c r="S66" s="5"/>
      <c r="T66" s="1"/>
      <c r="U66" s="1">
        <f t="shared" si="5"/>
        <v>11</v>
      </c>
      <c r="V66" s="1">
        <f t="shared" si="6"/>
        <v>9.6415770609318994</v>
      </c>
      <c r="W66" s="1">
        <v>116</v>
      </c>
      <c r="X66" s="1">
        <v>114.6</v>
      </c>
      <c r="Y66" s="1">
        <v>114</v>
      </c>
      <c r="Z66" s="1">
        <v>118.2</v>
      </c>
      <c r="AA66" s="1">
        <v>118.2</v>
      </c>
      <c r="AB66" s="1">
        <v>117.4</v>
      </c>
      <c r="AC66" s="1"/>
      <c r="AD66" s="1">
        <f t="shared" si="7"/>
        <v>61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107</v>
      </c>
      <c r="B67" s="1" t="s">
        <v>39</v>
      </c>
      <c r="C67" s="1">
        <v>1004</v>
      </c>
      <c r="D67" s="1">
        <v>426</v>
      </c>
      <c r="E67" s="1">
        <v>462</v>
      </c>
      <c r="F67" s="1">
        <v>884</v>
      </c>
      <c r="G67" s="6">
        <v>0.4</v>
      </c>
      <c r="H67" s="1">
        <v>40</v>
      </c>
      <c r="I67" s="1" t="s">
        <v>34</v>
      </c>
      <c r="J67" s="1">
        <v>463</v>
      </c>
      <c r="K67" s="1">
        <f t="shared" si="12"/>
        <v>-1</v>
      </c>
      <c r="L67" s="1"/>
      <c r="M67" s="1"/>
      <c r="N67" s="1"/>
      <c r="O67" s="1">
        <v>0</v>
      </c>
      <c r="P67" s="1"/>
      <c r="Q67" s="1">
        <f t="shared" si="3"/>
        <v>92.4</v>
      </c>
      <c r="R67" s="5">
        <f t="shared" si="14"/>
        <v>132.40000000000009</v>
      </c>
      <c r="S67" s="5"/>
      <c r="T67" s="1"/>
      <c r="U67" s="1">
        <f t="shared" si="5"/>
        <v>11</v>
      </c>
      <c r="V67" s="1">
        <f t="shared" si="6"/>
        <v>9.5670995670995662</v>
      </c>
      <c r="W67" s="1">
        <v>94</v>
      </c>
      <c r="X67" s="1">
        <v>70.400000000000006</v>
      </c>
      <c r="Y67" s="1">
        <v>82.8</v>
      </c>
      <c r="Z67" s="1">
        <v>157.80000000000001</v>
      </c>
      <c r="AA67" s="1">
        <v>144.4</v>
      </c>
      <c r="AB67" s="1">
        <v>91.4</v>
      </c>
      <c r="AC67" s="1"/>
      <c r="AD67" s="1">
        <f t="shared" si="7"/>
        <v>53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108</v>
      </c>
      <c r="B68" s="13" t="s">
        <v>33</v>
      </c>
      <c r="C68" s="13"/>
      <c r="D68" s="13"/>
      <c r="E68" s="13"/>
      <c r="F68" s="13"/>
      <c r="G68" s="14">
        <v>0</v>
      </c>
      <c r="H68" s="13">
        <v>40</v>
      </c>
      <c r="I68" s="13" t="s">
        <v>34</v>
      </c>
      <c r="J68" s="13"/>
      <c r="K68" s="13">
        <f t="shared" si="12"/>
        <v>0</v>
      </c>
      <c r="L68" s="13"/>
      <c r="M68" s="13"/>
      <c r="N68" s="13"/>
      <c r="O68" s="13"/>
      <c r="P68" s="13"/>
      <c r="Q68" s="13">
        <f t="shared" si="3"/>
        <v>0</v>
      </c>
      <c r="R68" s="15"/>
      <c r="S68" s="15"/>
      <c r="T68" s="13"/>
      <c r="U68" s="13" t="e">
        <f t="shared" si="5"/>
        <v>#DIV/0!</v>
      </c>
      <c r="V68" s="13" t="e">
        <f t="shared" si="6"/>
        <v>#DIV/0!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 t="s">
        <v>64</v>
      </c>
      <c r="AD68" s="13">
        <f t="shared" si="7"/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33</v>
      </c>
      <c r="C69" s="1">
        <v>153.26599999999999</v>
      </c>
      <c r="D69" s="1">
        <v>160.328</v>
      </c>
      <c r="E69" s="1">
        <v>140.47499999999999</v>
      </c>
      <c r="F69" s="1">
        <v>145.315</v>
      </c>
      <c r="G69" s="6">
        <v>1</v>
      </c>
      <c r="H69" s="1">
        <v>40</v>
      </c>
      <c r="I69" s="1" t="s">
        <v>34</v>
      </c>
      <c r="J69" s="1">
        <v>134.48099999999999</v>
      </c>
      <c r="K69" s="1">
        <f t="shared" si="12"/>
        <v>5.9939999999999998</v>
      </c>
      <c r="L69" s="1"/>
      <c r="M69" s="1"/>
      <c r="N69" s="1">
        <v>18.988200000000059</v>
      </c>
      <c r="O69" s="1">
        <v>98.818799999999953</v>
      </c>
      <c r="P69" s="1"/>
      <c r="Q69" s="1">
        <f t="shared" si="3"/>
        <v>28.094999999999999</v>
      </c>
      <c r="R69" s="5">
        <f t="shared" ref="R69:R70" si="15">11*Q69-P69-O69-N69-F69</f>
        <v>45.922999999999945</v>
      </c>
      <c r="S69" s="5"/>
      <c r="T69" s="1"/>
      <c r="U69" s="1">
        <f t="shared" si="5"/>
        <v>10.999999999999998</v>
      </c>
      <c r="V69" s="1">
        <f t="shared" si="6"/>
        <v>9.3654386901583919</v>
      </c>
      <c r="W69" s="1">
        <v>28.596599999999999</v>
      </c>
      <c r="X69" s="1">
        <v>27.713000000000001</v>
      </c>
      <c r="Y69" s="1">
        <v>30.619800000000001</v>
      </c>
      <c r="Z69" s="1">
        <v>31.017199999999999</v>
      </c>
      <c r="AA69" s="1">
        <v>29.853400000000001</v>
      </c>
      <c r="AB69" s="1">
        <v>28.724599999999999</v>
      </c>
      <c r="AC69" s="1"/>
      <c r="AD69" s="1">
        <f t="shared" si="7"/>
        <v>46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33</v>
      </c>
      <c r="C70" s="1">
        <v>135.185</v>
      </c>
      <c r="D70" s="1">
        <v>161.023</v>
      </c>
      <c r="E70" s="1">
        <v>148.66999999999999</v>
      </c>
      <c r="F70" s="1">
        <v>123.021</v>
      </c>
      <c r="G70" s="6">
        <v>1</v>
      </c>
      <c r="H70" s="1">
        <v>40</v>
      </c>
      <c r="I70" s="1" t="s">
        <v>34</v>
      </c>
      <c r="J70" s="1">
        <v>145.47499999999999</v>
      </c>
      <c r="K70" s="1">
        <f t="shared" ref="K70:K101" si="16">E70-J70</f>
        <v>3.1949999999999932</v>
      </c>
      <c r="L70" s="1"/>
      <c r="M70" s="1"/>
      <c r="N70" s="1"/>
      <c r="O70" s="1">
        <v>148.81399999999999</v>
      </c>
      <c r="P70" s="1"/>
      <c r="Q70" s="1">
        <f t="shared" si="3"/>
        <v>29.733999999999998</v>
      </c>
      <c r="R70" s="5">
        <f t="shared" si="15"/>
        <v>55.238999999999962</v>
      </c>
      <c r="S70" s="5"/>
      <c r="T70" s="1"/>
      <c r="U70" s="1">
        <f t="shared" si="5"/>
        <v>11</v>
      </c>
      <c r="V70" s="1">
        <f t="shared" si="6"/>
        <v>9.1422277527409701</v>
      </c>
      <c r="W70" s="1">
        <v>29.5594</v>
      </c>
      <c r="X70" s="1">
        <v>25.5364</v>
      </c>
      <c r="Y70" s="1">
        <v>29.0504</v>
      </c>
      <c r="Z70" s="1">
        <v>28.754799999999999</v>
      </c>
      <c r="AA70" s="1">
        <v>27.111799999999999</v>
      </c>
      <c r="AB70" s="1">
        <v>26.428000000000001</v>
      </c>
      <c r="AC70" s="1"/>
      <c r="AD70" s="1">
        <f t="shared" si="7"/>
        <v>55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3" t="s">
        <v>111</v>
      </c>
      <c r="B71" s="13" t="s">
        <v>33</v>
      </c>
      <c r="C71" s="13"/>
      <c r="D71" s="13"/>
      <c r="E71" s="13"/>
      <c r="F71" s="13"/>
      <c r="G71" s="14">
        <v>0</v>
      </c>
      <c r="H71" s="13">
        <v>30</v>
      </c>
      <c r="I71" s="13" t="s">
        <v>34</v>
      </c>
      <c r="J71" s="13"/>
      <c r="K71" s="13">
        <f t="shared" si="16"/>
        <v>0</v>
      </c>
      <c r="L71" s="13"/>
      <c r="M71" s="13"/>
      <c r="N71" s="13"/>
      <c r="O71" s="13"/>
      <c r="P71" s="13"/>
      <c r="Q71" s="13">
        <f t="shared" ref="Q71:Q101" si="17">E71/5</f>
        <v>0</v>
      </c>
      <c r="R71" s="15"/>
      <c r="S71" s="15"/>
      <c r="T71" s="13"/>
      <c r="U71" s="13" t="e">
        <f t="shared" ref="U71:U104" si="18">(N71+O71+P71+R71+F71)/Q71</f>
        <v>#DIV/0!</v>
      </c>
      <c r="V71" s="13" t="e">
        <f t="shared" ref="V71:V104" si="19">(F71+N71+O71+P71)/Q71</f>
        <v>#DIV/0!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 t="s">
        <v>64</v>
      </c>
      <c r="AD71" s="13">
        <f t="shared" ref="AD71:AD104" si="20">ROUND(R71*G71,0)</f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112</v>
      </c>
      <c r="B72" s="1" t="s">
        <v>39</v>
      </c>
      <c r="C72" s="1">
        <v>30</v>
      </c>
      <c r="D72" s="1">
        <v>12</v>
      </c>
      <c r="E72" s="1"/>
      <c r="F72" s="1">
        <v>42</v>
      </c>
      <c r="G72" s="6">
        <v>0.6</v>
      </c>
      <c r="H72" s="1">
        <v>60</v>
      </c>
      <c r="I72" s="1" t="s">
        <v>34</v>
      </c>
      <c r="J72" s="1"/>
      <c r="K72" s="1">
        <f t="shared" si="16"/>
        <v>0</v>
      </c>
      <c r="L72" s="1"/>
      <c r="M72" s="1"/>
      <c r="N72" s="1"/>
      <c r="O72" s="1">
        <v>0</v>
      </c>
      <c r="P72" s="1"/>
      <c r="Q72" s="1">
        <f t="shared" si="17"/>
        <v>0</v>
      </c>
      <c r="R72" s="5"/>
      <c r="S72" s="5"/>
      <c r="T72" s="1"/>
      <c r="U72" s="1" t="e">
        <f t="shared" si="18"/>
        <v>#DIV/0!</v>
      </c>
      <c r="V72" s="1" t="e">
        <f t="shared" si="19"/>
        <v>#DIV/0!</v>
      </c>
      <c r="W72" s="1">
        <v>0</v>
      </c>
      <c r="X72" s="1">
        <v>-0.2</v>
      </c>
      <c r="Y72" s="1">
        <v>-0.2</v>
      </c>
      <c r="Z72" s="1">
        <v>2</v>
      </c>
      <c r="AA72" s="1">
        <v>2.8</v>
      </c>
      <c r="AB72" s="1">
        <v>2</v>
      </c>
      <c r="AC72" s="22" t="s">
        <v>113</v>
      </c>
      <c r="AD72" s="1">
        <f t="shared" si="20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114</v>
      </c>
      <c r="B73" s="10" t="s">
        <v>39</v>
      </c>
      <c r="C73" s="10">
        <v>-24</v>
      </c>
      <c r="D73" s="10">
        <v>24</v>
      </c>
      <c r="E73" s="10"/>
      <c r="F73" s="10"/>
      <c r="G73" s="11">
        <v>0</v>
      </c>
      <c r="H73" s="10" t="e">
        <v>#N/A</v>
      </c>
      <c r="I73" s="10" t="s">
        <v>51</v>
      </c>
      <c r="J73" s="10"/>
      <c r="K73" s="10">
        <f t="shared" si="16"/>
        <v>0</v>
      </c>
      <c r="L73" s="10"/>
      <c r="M73" s="10"/>
      <c r="N73" s="10"/>
      <c r="O73" s="10"/>
      <c r="P73" s="10"/>
      <c r="Q73" s="10">
        <f t="shared" si="17"/>
        <v>0</v>
      </c>
      <c r="R73" s="12"/>
      <c r="S73" s="12"/>
      <c r="T73" s="10"/>
      <c r="U73" s="10" t="e">
        <f t="shared" si="18"/>
        <v>#DIV/0!</v>
      </c>
      <c r="V73" s="10" t="e">
        <f t="shared" si="19"/>
        <v>#DIV/0!</v>
      </c>
      <c r="W73" s="10">
        <v>0</v>
      </c>
      <c r="X73" s="10">
        <v>4.8</v>
      </c>
      <c r="Y73" s="10">
        <v>4.8</v>
      </c>
      <c r="Z73" s="10">
        <v>0</v>
      </c>
      <c r="AA73" s="10">
        <v>0</v>
      </c>
      <c r="AB73" s="10">
        <v>0</v>
      </c>
      <c r="AC73" s="10" t="s">
        <v>115</v>
      </c>
      <c r="AD73" s="10">
        <f t="shared" si="20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3" t="s">
        <v>116</v>
      </c>
      <c r="B74" s="13" t="s">
        <v>39</v>
      </c>
      <c r="C74" s="13"/>
      <c r="D74" s="13"/>
      <c r="E74" s="13"/>
      <c r="F74" s="13"/>
      <c r="G74" s="14">
        <v>0</v>
      </c>
      <c r="H74" s="13">
        <v>50</v>
      </c>
      <c r="I74" s="13" t="s">
        <v>34</v>
      </c>
      <c r="J74" s="13"/>
      <c r="K74" s="13">
        <f t="shared" si="16"/>
        <v>0</v>
      </c>
      <c r="L74" s="13"/>
      <c r="M74" s="13"/>
      <c r="N74" s="13"/>
      <c r="O74" s="13"/>
      <c r="P74" s="13"/>
      <c r="Q74" s="13">
        <f t="shared" si="17"/>
        <v>0</v>
      </c>
      <c r="R74" s="15"/>
      <c r="S74" s="15"/>
      <c r="T74" s="13"/>
      <c r="U74" s="13" t="e">
        <f t="shared" si="18"/>
        <v>#DIV/0!</v>
      </c>
      <c r="V74" s="13" t="e">
        <f t="shared" si="19"/>
        <v>#DIV/0!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 t="s">
        <v>64</v>
      </c>
      <c r="AD74" s="13">
        <f t="shared" si="20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3" t="s">
        <v>117</v>
      </c>
      <c r="B75" s="13" t="s">
        <v>39</v>
      </c>
      <c r="C75" s="13"/>
      <c r="D75" s="13"/>
      <c r="E75" s="13"/>
      <c r="F75" s="13"/>
      <c r="G75" s="14">
        <v>0</v>
      </c>
      <c r="H75" s="13">
        <v>50</v>
      </c>
      <c r="I75" s="13" t="s">
        <v>34</v>
      </c>
      <c r="J75" s="13"/>
      <c r="K75" s="13">
        <f t="shared" si="16"/>
        <v>0</v>
      </c>
      <c r="L75" s="13"/>
      <c r="M75" s="13"/>
      <c r="N75" s="13"/>
      <c r="O75" s="13"/>
      <c r="P75" s="13"/>
      <c r="Q75" s="13">
        <f t="shared" si="17"/>
        <v>0</v>
      </c>
      <c r="R75" s="15"/>
      <c r="S75" s="15"/>
      <c r="T75" s="13"/>
      <c r="U75" s="13" t="e">
        <f t="shared" si="18"/>
        <v>#DIV/0!</v>
      </c>
      <c r="V75" s="13" t="e">
        <f t="shared" si="19"/>
        <v>#DIV/0!</v>
      </c>
      <c r="W75" s="13">
        <v>0</v>
      </c>
      <c r="X75" s="13">
        <v>-0.2</v>
      </c>
      <c r="Y75" s="13">
        <v>-0.2</v>
      </c>
      <c r="Z75" s="13">
        <v>-0.2</v>
      </c>
      <c r="AA75" s="13">
        <v>-0.2</v>
      </c>
      <c r="AB75" s="13">
        <v>0</v>
      </c>
      <c r="AC75" s="13" t="s">
        <v>64</v>
      </c>
      <c r="AD75" s="13">
        <f t="shared" si="20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118</v>
      </c>
      <c r="B76" s="13" t="s">
        <v>39</v>
      </c>
      <c r="C76" s="13"/>
      <c r="D76" s="13"/>
      <c r="E76" s="13"/>
      <c r="F76" s="13"/>
      <c r="G76" s="14">
        <v>0</v>
      </c>
      <c r="H76" s="13">
        <v>30</v>
      </c>
      <c r="I76" s="13" t="s">
        <v>34</v>
      </c>
      <c r="J76" s="13"/>
      <c r="K76" s="13">
        <f t="shared" si="16"/>
        <v>0</v>
      </c>
      <c r="L76" s="13"/>
      <c r="M76" s="13"/>
      <c r="N76" s="13"/>
      <c r="O76" s="13"/>
      <c r="P76" s="13"/>
      <c r="Q76" s="13">
        <f t="shared" si="17"/>
        <v>0</v>
      </c>
      <c r="R76" s="15"/>
      <c r="S76" s="15"/>
      <c r="T76" s="13"/>
      <c r="U76" s="13" t="e">
        <f t="shared" si="18"/>
        <v>#DIV/0!</v>
      </c>
      <c r="V76" s="13" t="e">
        <f t="shared" si="19"/>
        <v>#DIV/0!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 t="s">
        <v>64</v>
      </c>
      <c r="AD76" s="13">
        <f t="shared" si="20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119</v>
      </c>
      <c r="B77" s="1" t="s">
        <v>39</v>
      </c>
      <c r="C77" s="1">
        <v>14</v>
      </c>
      <c r="D77" s="1">
        <v>24</v>
      </c>
      <c r="E77" s="1">
        <v>4</v>
      </c>
      <c r="F77" s="1">
        <v>34</v>
      </c>
      <c r="G77" s="6">
        <v>0.6</v>
      </c>
      <c r="H77" s="1">
        <v>55</v>
      </c>
      <c r="I77" s="1" t="s">
        <v>34</v>
      </c>
      <c r="J77" s="1">
        <v>4</v>
      </c>
      <c r="K77" s="1">
        <f t="shared" si="16"/>
        <v>0</v>
      </c>
      <c r="L77" s="1"/>
      <c r="M77" s="1"/>
      <c r="N77" s="1"/>
      <c r="O77" s="1">
        <v>0</v>
      </c>
      <c r="P77" s="1"/>
      <c r="Q77" s="1">
        <f t="shared" si="17"/>
        <v>0.8</v>
      </c>
      <c r="R77" s="5"/>
      <c r="S77" s="5"/>
      <c r="T77" s="1"/>
      <c r="U77" s="1">
        <f t="shared" si="18"/>
        <v>42.5</v>
      </c>
      <c r="V77" s="1">
        <f t="shared" si="19"/>
        <v>42.5</v>
      </c>
      <c r="W77" s="1">
        <v>0.8</v>
      </c>
      <c r="X77" s="1">
        <v>1</v>
      </c>
      <c r="Y77" s="1">
        <v>2</v>
      </c>
      <c r="Z77" s="1">
        <v>3</v>
      </c>
      <c r="AA77" s="1">
        <v>2.4</v>
      </c>
      <c r="AB77" s="1">
        <v>1.8</v>
      </c>
      <c r="AC77" s="22" t="s">
        <v>113</v>
      </c>
      <c r="AD77" s="1">
        <f t="shared" si="20"/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3" t="s">
        <v>120</v>
      </c>
      <c r="B78" s="13" t="s">
        <v>39</v>
      </c>
      <c r="C78" s="13"/>
      <c r="D78" s="13"/>
      <c r="E78" s="13"/>
      <c r="F78" s="13"/>
      <c r="G78" s="14">
        <v>0</v>
      </c>
      <c r="H78" s="13">
        <v>40</v>
      </c>
      <c r="I78" s="13" t="s">
        <v>34</v>
      </c>
      <c r="J78" s="13"/>
      <c r="K78" s="13">
        <f t="shared" si="16"/>
        <v>0</v>
      </c>
      <c r="L78" s="13"/>
      <c r="M78" s="13"/>
      <c r="N78" s="13"/>
      <c r="O78" s="13"/>
      <c r="P78" s="13"/>
      <c r="Q78" s="13">
        <f t="shared" si="17"/>
        <v>0</v>
      </c>
      <c r="R78" s="15"/>
      <c r="S78" s="15"/>
      <c r="T78" s="13"/>
      <c r="U78" s="13" t="e">
        <f t="shared" si="18"/>
        <v>#DIV/0!</v>
      </c>
      <c r="V78" s="13" t="e">
        <f t="shared" si="19"/>
        <v>#DIV/0!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 t="s">
        <v>64</v>
      </c>
      <c r="AD78" s="13">
        <f t="shared" si="20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3" t="s">
        <v>121</v>
      </c>
      <c r="B79" s="13" t="s">
        <v>39</v>
      </c>
      <c r="C79" s="13"/>
      <c r="D79" s="13"/>
      <c r="E79" s="13"/>
      <c r="F79" s="13"/>
      <c r="G79" s="14">
        <v>0</v>
      </c>
      <c r="H79" s="13">
        <v>50</v>
      </c>
      <c r="I79" s="13" t="s">
        <v>34</v>
      </c>
      <c r="J79" s="13"/>
      <c r="K79" s="13">
        <f t="shared" si="16"/>
        <v>0</v>
      </c>
      <c r="L79" s="13"/>
      <c r="M79" s="13"/>
      <c r="N79" s="13"/>
      <c r="O79" s="13"/>
      <c r="P79" s="13"/>
      <c r="Q79" s="13">
        <f t="shared" si="17"/>
        <v>0</v>
      </c>
      <c r="R79" s="15"/>
      <c r="S79" s="15"/>
      <c r="T79" s="13"/>
      <c r="U79" s="13" t="e">
        <f t="shared" si="18"/>
        <v>#DIV/0!</v>
      </c>
      <c r="V79" s="13" t="e">
        <f t="shared" si="19"/>
        <v>#DIV/0!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 t="s">
        <v>64</v>
      </c>
      <c r="AD79" s="13">
        <f t="shared" si="20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122</v>
      </c>
      <c r="B80" s="13" t="s">
        <v>39</v>
      </c>
      <c r="C80" s="13"/>
      <c r="D80" s="13"/>
      <c r="E80" s="13"/>
      <c r="F80" s="13"/>
      <c r="G80" s="14">
        <v>0</v>
      </c>
      <c r="H80" s="13">
        <v>150</v>
      </c>
      <c r="I80" s="13" t="s">
        <v>34</v>
      </c>
      <c r="J80" s="13"/>
      <c r="K80" s="13">
        <f t="shared" si="16"/>
        <v>0</v>
      </c>
      <c r="L80" s="13"/>
      <c r="M80" s="13"/>
      <c r="N80" s="13"/>
      <c r="O80" s="13"/>
      <c r="P80" s="13"/>
      <c r="Q80" s="13">
        <f t="shared" si="17"/>
        <v>0</v>
      </c>
      <c r="R80" s="15"/>
      <c r="S80" s="15"/>
      <c r="T80" s="13"/>
      <c r="U80" s="13" t="e">
        <f t="shared" si="18"/>
        <v>#DIV/0!</v>
      </c>
      <c r="V80" s="13" t="e">
        <f t="shared" si="19"/>
        <v>#DIV/0!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 t="s">
        <v>64</v>
      </c>
      <c r="AD80" s="13">
        <f t="shared" si="20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3" t="s">
        <v>123</v>
      </c>
      <c r="B81" s="13" t="s">
        <v>39</v>
      </c>
      <c r="C81" s="13"/>
      <c r="D81" s="13"/>
      <c r="E81" s="13"/>
      <c r="F81" s="13"/>
      <c r="G81" s="14">
        <v>0</v>
      </c>
      <c r="H81" s="13">
        <v>60</v>
      </c>
      <c r="I81" s="13" t="s">
        <v>34</v>
      </c>
      <c r="J81" s="13"/>
      <c r="K81" s="13">
        <f t="shared" si="16"/>
        <v>0</v>
      </c>
      <c r="L81" s="13"/>
      <c r="M81" s="13"/>
      <c r="N81" s="13"/>
      <c r="O81" s="13"/>
      <c r="P81" s="13"/>
      <c r="Q81" s="13">
        <f t="shared" si="17"/>
        <v>0</v>
      </c>
      <c r="R81" s="15"/>
      <c r="S81" s="15"/>
      <c r="T81" s="13"/>
      <c r="U81" s="13" t="e">
        <f t="shared" si="18"/>
        <v>#DIV/0!</v>
      </c>
      <c r="V81" s="13" t="e">
        <f t="shared" si="19"/>
        <v>#DIV/0!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 t="s">
        <v>64</v>
      </c>
      <c r="AD81" s="13">
        <f t="shared" si="20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3" t="s">
        <v>124</v>
      </c>
      <c r="B82" s="13" t="s">
        <v>39</v>
      </c>
      <c r="C82" s="13"/>
      <c r="D82" s="13"/>
      <c r="E82" s="13">
        <v>-1</v>
      </c>
      <c r="F82" s="13"/>
      <c r="G82" s="14">
        <v>0</v>
      </c>
      <c r="H82" s="13">
        <v>60</v>
      </c>
      <c r="I82" s="13" t="s">
        <v>34</v>
      </c>
      <c r="J82" s="13"/>
      <c r="K82" s="13">
        <f t="shared" si="16"/>
        <v>-1</v>
      </c>
      <c r="L82" s="13"/>
      <c r="M82" s="13"/>
      <c r="N82" s="13"/>
      <c r="O82" s="13"/>
      <c r="P82" s="13"/>
      <c r="Q82" s="13">
        <f t="shared" si="17"/>
        <v>-0.2</v>
      </c>
      <c r="R82" s="15"/>
      <c r="S82" s="15"/>
      <c r="T82" s="13"/>
      <c r="U82" s="13">
        <f t="shared" si="18"/>
        <v>0</v>
      </c>
      <c r="V82" s="13">
        <f t="shared" si="19"/>
        <v>0</v>
      </c>
      <c r="W82" s="13">
        <v>-0.2</v>
      </c>
      <c r="X82" s="13">
        <v>0</v>
      </c>
      <c r="Y82" s="13">
        <v>0</v>
      </c>
      <c r="Z82" s="13">
        <v>0</v>
      </c>
      <c r="AA82" s="13">
        <v>0</v>
      </c>
      <c r="AB82" s="13">
        <v>-0.2</v>
      </c>
      <c r="AC82" s="13" t="s">
        <v>64</v>
      </c>
      <c r="AD82" s="13">
        <f t="shared" si="20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125</v>
      </c>
      <c r="B83" s="10" t="s">
        <v>33</v>
      </c>
      <c r="C83" s="10"/>
      <c r="D83" s="10">
        <v>2.8919999999999999</v>
      </c>
      <c r="E83" s="17">
        <v>2.8919999999999999</v>
      </c>
      <c r="F83" s="10"/>
      <c r="G83" s="11">
        <v>0</v>
      </c>
      <c r="H83" s="10" t="e">
        <v>#N/A</v>
      </c>
      <c r="I83" s="10" t="s">
        <v>51</v>
      </c>
      <c r="J83" s="10">
        <v>3</v>
      </c>
      <c r="K83" s="10">
        <f t="shared" si="16"/>
        <v>-0.1080000000000001</v>
      </c>
      <c r="L83" s="10"/>
      <c r="M83" s="10"/>
      <c r="N83" s="10"/>
      <c r="O83" s="10"/>
      <c r="P83" s="10"/>
      <c r="Q83" s="10">
        <f t="shared" si="17"/>
        <v>0.57840000000000003</v>
      </c>
      <c r="R83" s="12"/>
      <c r="S83" s="12"/>
      <c r="T83" s="10"/>
      <c r="U83" s="10">
        <f t="shared" si="18"/>
        <v>0</v>
      </c>
      <c r="V83" s="10">
        <f t="shared" si="19"/>
        <v>0</v>
      </c>
      <c r="W83" s="10">
        <v>0.57840000000000003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 t="s">
        <v>126</v>
      </c>
      <c r="AD83" s="10">
        <f t="shared" si="20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127</v>
      </c>
      <c r="B84" s="1" t="s">
        <v>33</v>
      </c>
      <c r="C84" s="1">
        <v>17.623999999999999</v>
      </c>
      <c r="D84" s="1">
        <v>178.11500000000001</v>
      </c>
      <c r="E84" s="1">
        <v>47.365000000000002</v>
      </c>
      <c r="F84" s="1">
        <v>135.05799999999999</v>
      </c>
      <c r="G84" s="6">
        <v>1</v>
      </c>
      <c r="H84" s="1">
        <v>55</v>
      </c>
      <c r="I84" s="1" t="s">
        <v>34</v>
      </c>
      <c r="J84" s="1">
        <v>69.861999999999995</v>
      </c>
      <c r="K84" s="1">
        <f t="shared" si="16"/>
        <v>-22.496999999999993</v>
      </c>
      <c r="L84" s="1"/>
      <c r="M84" s="1"/>
      <c r="N84" s="1">
        <v>25.928399999999971</v>
      </c>
      <c r="O84" s="1">
        <v>0</v>
      </c>
      <c r="P84" s="1"/>
      <c r="Q84" s="1">
        <f t="shared" si="17"/>
        <v>9.4730000000000008</v>
      </c>
      <c r="R84" s="5"/>
      <c r="S84" s="5"/>
      <c r="T84" s="1"/>
      <c r="U84" s="1">
        <f t="shared" si="18"/>
        <v>16.994236250395858</v>
      </c>
      <c r="V84" s="1">
        <f t="shared" si="19"/>
        <v>16.994236250395858</v>
      </c>
      <c r="W84" s="1">
        <v>11.099399999999999</v>
      </c>
      <c r="X84" s="1">
        <v>18.162800000000001</v>
      </c>
      <c r="Y84" s="1">
        <v>19.2576</v>
      </c>
      <c r="Z84" s="1">
        <v>9.3656000000000006</v>
      </c>
      <c r="AA84" s="1">
        <v>6.9480000000000004</v>
      </c>
      <c r="AB84" s="1">
        <v>6.7120000000000006</v>
      </c>
      <c r="AC84" s="1"/>
      <c r="AD84" s="1">
        <f t="shared" si="20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128</v>
      </c>
      <c r="B85" s="1" t="s">
        <v>33</v>
      </c>
      <c r="C85" s="1">
        <v>10.6</v>
      </c>
      <c r="D85" s="1">
        <v>107.29</v>
      </c>
      <c r="E85" s="1">
        <v>10.664</v>
      </c>
      <c r="F85" s="1">
        <v>107.226</v>
      </c>
      <c r="G85" s="6">
        <v>1</v>
      </c>
      <c r="H85" s="1" t="e">
        <v>#N/A</v>
      </c>
      <c r="I85" s="1" t="s">
        <v>129</v>
      </c>
      <c r="J85" s="1">
        <v>31.3</v>
      </c>
      <c r="K85" s="1">
        <f t="shared" si="16"/>
        <v>-20.636000000000003</v>
      </c>
      <c r="L85" s="1"/>
      <c r="M85" s="1"/>
      <c r="N85" s="1">
        <v>10</v>
      </c>
      <c r="O85" s="1">
        <v>0</v>
      </c>
      <c r="P85" s="1"/>
      <c r="Q85" s="1">
        <f t="shared" si="17"/>
        <v>2.1328</v>
      </c>
      <c r="R85" s="5"/>
      <c r="S85" s="5"/>
      <c r="T85" s="1"/>
      <c r="U85" s="1">
        <f t="shared" si="18"/>
        <v>54.963428357089271</v>
      </c>
      <c r="V85" s="1">
        <f t="shared" si="19"/>
        <v>54.963428357089271</v>
      </c>
      <c r="W85" s="1">
        <v>2.1328</v>
      </c>
      <c r="X85" s="1">
        <v>9.2664000000000009</v>
      </c>
      <c r="Y85" s="1">
        <v>10.872</v>
      </c>
      <c r="Z85" s="1">
        <v>1.9056</v>
      </c>
      <c r="AA85" s="1">
        <v>0</v>
      </c>
      <c r="AB85" s="1">
        <v>0</v>
      </c>
      <c r="AC85" s="1"/>
      <c r="AD85" s="1">
        <f t="shared" si="20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130</v>
      </c>
      <c r="B86" s="1" t="s">
        <v>39</v>
      </c>
      <c r="C86" s="1"/>
      <c r="D86" s="1">
        <v>60</v>
      </c>
      <c r="E86" s="1">
        <v>17</v>
      </c>
      <c r="F86" s="1">
        <v>42</v>
      </c>
      <c r="G86" s="6">
        <v>0.4</v>
      </c>
      <c r="H86" s="1">
        <v>55</v>
      </c>
      <c r="I86" s="1" t="s">
        <v>34</v>
      </c>
      <c r="J86" s="1">
        <v>18</v>
      </c>
      <c r="K86" s="1">
        <f t="shared" si="16"/>
        <v>-1</v>
      </c>
      <c r="L86" s="1"/>
      <c r="M86" s="1"/>
      <c r="N86" s="1"/>
      <c r="O86" s="1">
        <v>0</v>
      </c>
      <c r="P86" s="1"/>
      <c r="Q86" s="1">
        <f t="shared" si="17"/>
        <v>3.4</v>
      </c>
      <c r="R86" s="5"/>
      <c r="S86" s="5"/>
      <c r="T86" s="1"/>
      <c r="U86" s="1">
        <f t="shared" si="18"/>
        <v>12.352941176470589</v>
      </c>
      <c r="V86" s="1">
        <f t="shared" si="19"/>
        <v>12.352941176470589</v>
      </c>
      <c r="W86" s="1">
        <v>2.2000000000000002</v>
      </c>
      <c r="X86" s="1">
        <v>2.2000000000000002</v>
      </c>
      <c r="Y86" s="1">
        <v>4.5999999999999996</v>
      </c>
      <c r="Z86" s="1">
        <v>3.2</v>
      </c>
      <c r="AA86" s="1">
        <v>0.8</v>
      </c>
      <c r="AB86" s="1">
        <v>1.6</v>
      </c>
      <c r="AC86" s="1"/>
      <c r="AD86" s="1">
        <f t="shared" si="20"/>
        <v>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131</v>
      </c>
      <c r="B87" s="1" t="s">
        <v>33</v>
      </c>
      <c r="C87" s="1">
        <v>6.7990000000000004</v>
      </c>
      <c r="D87" s="1">
        <v>255.70500000000001</v>
      </c>
      <c r="E87" s="1">
        <v>63.347000000000001</v>
      </c>
      <c r="F87" s="1">
        <v>191.09700000000001</v>
      </c>
      <c r="G87" s="6">
        <v>1</v>
      </c>
      <c r="H87" s="1">
        <v>55</v>
      </c>
      <c r="I87" s="1" t="s">
        <v>34</v>
      </c>
      <c r="J87" s="1">
        <v>105.91200000000001</v>
      </c>
      <c r="K87" s="1">
        <f t="shared" si="16"/>
        <v>-42.565000000000005</v>
      </c>
      <c r="L87" s="1"/>
      <c r="M87" s="1"/>
      <c r="N87" s="1"/>
      <c r="O87" s="1">
        <v>0</v>
      </c>
      <c r="P87" s="1"/>
      <c r="Q87" s="1">
        <f t="shared" si="17"/>
        <v>12.6694</v>
      </c>
      <c r="R87" s="5"/>
      <c r="S87" s="5"/>
      <c r="T87" s="1"/>
      <c r="U87" s="1">
        <f t="shared" si="18"/>
        <v>15.083350434906153</v>
      </c>
      <c r="V87" s="1">
        <f t="shared" si="19"/>
        <v>15.083350434906153</v>
      </c>
      <c r="W87" s="1">
        <v>11.9778</v>
      </c>
      <c r="X87" s="1">
        <v>19.295999999999999</v>
      </c>
      <c r="Y87" s="1">
        <v>23.041</v>
      </c>
      <c r="Z87" s="1">
        <v>15.353400000000001</v>
      </c>
      <c r="AA87" s="1">
        <v>11.872400000000001</v>
      </c>
      <c r="AB87" s="1">
        <v>12.107200000000001</v>
      </c>
      <c r="AC87" s="1"/>
      <c r="AD87" s="1">
        <f t="shared" si="20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0" t="s">
        <v>132</v>
      </c>
      <c r="B88" s="10" t="s">
        <v>39</v>
      </c>
      <c r="C88" s="10"/>
      <c r="D88" s="10"/>
      <c r="E88" s="10"/>
      <c r="F88" s="10"/>
      <c r="G88" s="11">
        <v>0</v>
      </c>
      <c r="H88" s="10">
        <v>55</v>
      </c>
      <c r="I88" s="19" t="s">
        <v>51</v>
      </c>
      <c r="J88" s="10"/>
      <c r="K88" s="10">
        <f t="shared" si="16"/>
        <v>0</v>
      </c>
      <c r="L88" s="10"/>
      <c r="M88" s="10"/>
      <c r="N88" s="10"/>
      <c r="O88" s="10"/>
      <c r="P88" s="10"/>
      <c r="Q88" s="10">
        <f t="shared" si="17"/>
        <v>0</v>
      </c>
      <c r="R88" s="12"/>
      <c r="S88" s="12"/>
      <c r="T88" s="10"/>
      <c r="U88" s="10" t="e">
        <f t="shared" si="18"/>
        <v>#DIV/0!</v>
      </c>
      <c r="V88" s="10" t="e">
        <f t="shared" si="19"/>
        <v>#DIV/0!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0</v>
      </c>
      <c r="AC88" s="19" t="s">
        <v>151</v>
      </c>
      <c r="AD88" s="10">
        <f t="shared" si="20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133</v>
      </c>
      <c r="B89" s="1" t="s">
        <v>39</v>
      </c>
      <c r="C89" s="1">
        <v>14</v>
      </c>
      <c r="D89" s="1"/>
      <c r="E89" s="1">
        <v>6</v>
      </c>
      <c r="F89" s="1"/>
      <c r="G89" s="6">
        <v>0.4</v>
      </c>
      <c r="H89" s="1">
        <v>55</v>
      </c>
      <c r="I89" s="1" t="s">
        <v>34</v>
      </c>
      <c r="J89" s="1">
        <v>6</v>
      </c>
      <c r="K89" s="1">
        <f t="shared" si="16"/>
        <v>0</v>
      </c>
      <c r="L89" s="1"/>
      <c r="M89" s="1"/>
      <c r="N89" s="1">
        <v>20</v>
      </c>
      <c r="O89" s="1">
        <v>10</v>
      </c>
      <c r="P89" s="1"/>
      <c r="Q89" s="1">
        <f t="shared" si="17"/>
        <v>1.2</v>
      </c>
      <c r="R89" s="5"/>
      <c r="S89" s="5"/>
      <c r="T89" s="1"/>
      <c r="U89" s="1">
        <f t="shared" si="18"/>
        <v>25</v>
      </c>
      <c r="V89" s="1">
        <f t="shared" si="19"/>
        <v>25</v>
      </c>
      <c r="W89" s="1">
        <v>2.8</v>
      </c>
      <c r="X89" s="1">
        <v>2.6</v>
      </c>
      <c r="Y89" s="1">
        <v>1</v>
      </c>
      <c r="Z89" s="1">
        <v>0.4</v>
      </c>
      <c r="AA89" s="1">
        <v>0.4</v>
      </c>
      <c r="AB89" s="1">
        <v>1.4</v>
      </c>
      <c r="AC89" s="1" t="s">
        <v>134</v>
      </c>
      <c r="AD89" s="1">
        <f t="shared" si="20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3" t="s">
        <v>135</v>
      </c>
      <c r="B90" s="13" t="s">
        <v>33</v>
      </c>
      <c r="C90" s="13"/>
      <c r="D90" s="13"/>
      <c r="E90" s="13"/>
      <c r="F90" s="13"/>
      <c r="G90" s="14">
        <v>0</v>
      </c>
      <c r="H90" s="13">
        <v>50</v>
      </c>
      <c r="I90" s="13" t="s">
        <v>34</v>
      </c>
      <c r="J90" s="13"/>
      <c r="K90" s="13">
        <f t="shared" si="16"/>
        <v>0</v>
      </c>
      <c r="L90" s="13"/>
      <c r="M90" s="13"/>
      <c r="N90" s="13"/>
      <c r="O90" s="13"/>
      <c r="P90" s="13"/>
      <c r="Q90" s="13">
        <f t="shared" si="17"/>
        <v>0</v>
      </c>
      <c r="R90" s="15"/>
      <c r="S90" s="15"/>
      <c r="T90" s="13"/>
      <c r="U90" s="13" t="e">
        <f t="shared" si="18"/>
        <v>#DIV/0!</v>
      </c>
      <c r="V90" s="13" t="e">
        <f t="shared" si="19"/>
        <v>#DIV/0!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 t="s">
        <v>64</v>
      </c>
      <c r="AD90" s="13">
        <f t="shared" si="20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136</v>
      </c>
      <c r="B91" s="1" t="s">
        <v>33</v>
      </c>
      <c r="C91" s="1">
        <v>463.76600000000002</v>
      </c>
      <c r="D91" s="1"/>
      <c r="E91" s="1">
        <v>185.43600000000001</v>
      </c>
      <c r="F91" s="1">
        <v>248.072</v>
      </c>
      <c r="G91" s="6">
        <v>1</v>
      </c>
      <c r="H91" s="1">
        <v>60</v>
      </c>
      <c r="I91" s="1" t="s">
        <v>34</v>
      </c>
      <c r="J91" s="1">
        <v>175.13800000000001</v>
      </c>
      <c r="K91" s="1">
        <f t="shared" si="16"/>
        <v>10.298000000000002</v>
      </c>
      <c r="L91" s="1"/>
      <c r="M91" s="1"/>
      <c r="N91" s="1"/>
      <c r="O91" s="1">
        <v>40.673999999999978</v>
      </c>
      <c r="P91" s="1">
        <v>100</v>
      </c>
      <c r="Q91" s="1">
        <f t="shared" si="17"/>
        <v>37.087200000000003</v>
      </c>
      <c r="R91" s="5">
        <f>11*Q91-P91-O91-N91-F91</f>
        <v>19.213200000000029</v>
      </c>
      <c r="S91" s="5"/>
      <c r="T91" s="1"/>
      <c r="U91" s="1">
        <f t="shared" si="18"/>
        <v>11</v>
      </c>
      <c r="V91" s="1">
        <f t="shared" si="19"/>
        <v>10.481945253348863</v>
      </c>
      <c r="W91" s="1">
        <v>40.295999999999999</v>
      </c>
      <c r="X91" s="1">
        <v>34.209600000000002</v>
      </c>
      <c r="Y91" s="1">
        <v>33.561999999999998</v>
      </c>
      <c r="Z91" s="1">
        <v>36.823999999999998</v>
      </c>
      <c r="AA91" s="1">
        <v>54.937600000000003</v>
      </c>
      <c r="AB91" s="1">
        <v>21.988</v>
      </c>
      <c r="AC91" s="1"/>
      <c r="AD91" s="1">
        <f t="shared" si="20"/>
        <v>19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137</v>
      </c>
      <c r="B92" s="10" t="s">
        <v>39</v>
      </c>
      <c r="C92" s="10"/>
      <c r="D92" s="10"/>
      <c r="E92" s="10">
        <v>-2</v>
      </c>
      <c r="F92" s="10"/>
      <c r="G92" s="11">
        <v>0</v>
      </c>
      <c r="H92" s="10">
        <v>40</v>
      </c>
      <c r="I92" s="19" t="s">
        <v>51</v>
      </c>
      <c r="J92" s="10"/>
      <c r="K92" s="10">
        <f t="shared" si="16"/>
        <v>-2</v>
      </c>
      <c r="L92" s="10"/>
      <c r="M92" s="10"/>
      <c r="N92" s="10"/>
      <c r="O92" s="10"/>
      <c r="P92" s="10"/>
      <c r="Q92" s="10">
        <f t="shared" si="17"/>
        <v>-0.4</v>
      </c>
      <c r="R92" s="12"/>
      <c r="S92" s="12"/>
      <c r="T92" s="10"/>
      <c r="U92" s="10">
        <f t="shared" si="18"/>
        <v>0</v>
      </c>
      <c r="V92" s="10">
        <f t="shared" si="19"/>
        <v>0</v>
      </c>
      <c r="W92" s="10">
        <v>-0.4</v>
      </c>
      <c r="X92" s="10">
        <v>0</v>
      </c>
      <c r="Y92" s="10">
        <v>0</v>
      </c>
      <c r="Z92" s="10">
        <v>0</v>
      </c>
      <c r="AA92" s="10">
        <v>0</v>
      </c>
      <c r="AB92" s="10">
        <v>1.8</v>
      </c>
      <c r="AC92" s="19" t="s">
        <v>151</v>
      </c>
      <c r="AD92" s="10">
        <f t="shared" si="20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138</v>
      </c>
      <c r="B93" s="1" t="s">
        <v>39</v>
      </c>
      <c r="C93" s="1">
        <v>22</v>
      </c>
      <c r="D93" s="1"/>
      <c r="E93" s="1">
        <v>4</v>
      </c>
      <c r="F93" s="1">
        <v>16</v>
      </c>
      <c r="G93" s="6">
        <v>0.3</v>
      </c>
      <c r="H93" s="1">
        <v>40</v>
      </c>
      <c r="I93" s="1" t="s">
        <v>34</v>
      </c>
      <c r="J93" s="1">
        <v>5</v>
      </c>
      <c r="K93" s="1">
        <f t="shared" si="16"/>
        <v>-1</v>
      </c>
      <c r="L93" s="1"/>
      <c r="M93" s="1"/>
      <c r="N93" s="1"/>
      <c r="O93" s="1">
        <v>0</v>
      </c>
      <c r="P93" s="1"/>
      <c r="Q93" s="1">
        <f t="shared" si="17"/>
        <v>0.8</v>
      </c>
      <c r="R93" s="5"/>
      <c r="S93" s="5"/>
      <c r="T93" s="1"/>
      <c r="U93" s="1">
        <f t="shared" si="18"/>
        <v>20</v>
      </c>
      <c r="V93" s="1">
        <f t="shared" si="19"/>
        <v>20</v>
      </c>
      <c r="W93" s="1">
        <v>1</v>
      </c>
      <c r="X93" s="1">
        <v>0.2</v>
      </c>
      <c r="Y93" s="1">
        <v>0</v>
      </c>
      <c r="Z93" s="1">
        <v>0</v>
      </c>
      <c r="AA93" s="1">
        <v>0</v>
      </c>
      <c r="AB93" s="1">
        <v>1.8</v>
      </c>
      <c r="AC93" s="16" t="s">
        <v>139</v>
      </c>
      <c r="AD93" s="1">
        <f t="shared" si="20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140</v>
      </c>
      <c r="B94" s="1" t="s">
        <v>33</v>
      </c>
      <c r="C94" s="1">
        <v>1647.046</v>
      </c>
      <c r="D94" s="1">
        <v>1210.3399999999999</v>
      </c>
      <c r="E94" s="1">
        <v>1136.0530000000001</v>
      </c>
      <c r="F94" s="1">
        <v>1537.874</v>
      </c>
      <c r="G94" s="6">
        <v>1</v>
      </c>
      <c r="H94" s="1">
        <v>60</v>
      </c>
      <c r="I94" s="1" t="s">
        <v>141</v>
      </c>
      <c r="J94" s="1">
        <v>1096.7370000000001</v>
      </c>
      <c r="K94" s="1">
        <f t="shared" si="16"/>
        <v>39.316000000000031</v>
      </c>
      <c r="L94" s="1"/>
      <c r="M94" s="1"/>
      <c r="N94" s="1">
        <v>938.25340000000006</v>
      </c>
      <c r="O94" s="1">
        <v>0</v>
      </c>
      <c r="P94" s="1"/>
      <c r="Q94" s="1">
        <f t="shared" si="17"/>
        <v>227.21060000000003</v>
      </c>
      <c r="R94" s="5">
        <f t="shared" ref="R94" si="21">11*Q94-P94-O94-N94-F94</f>
        <v>23.189200000000028</v>
      </c>
      <c r="S94" s="5"/>
      <c r="T94" s="1"/>
      <c r="U94" s="1">
        <f t="shared" si="18"/>
        <v>11</v>
      </c>
      <c r="V94" s="1">
        <f t="shared" si="19"/>
        <v>10.897939620774736</v>
      </c>
      <c r="W94" s="1">
        <v>238.30459999999999</v>
      </c>
      <c r="X94" s="1">
        <v>231.38239999999999</v>
      </c>
      <c r="Y94" s="1">
        <v>233.32060000000001</v>
      </c>
      <c r="Z94" s="1">
        <v>240.11080000000001</v>
      </c>
      <c r="AA94" s="1">
        <v>251.3758</v>
      </c>
      <c r="AB94" s="1">
        <v>218.8048</v>
      </c>
      <c r="AC94" s="1"/>
      <c r="AD94" s="1">
        <f t="shared" si="20"/>
        <v>23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3" t="s">
        <v>142</v>
      </c>
      <c r="B95" s="13" t="s">
        <v>39</v>
      </c>
      <c r="C95" s="13"/>
      <c r="D95" s="13"/>
      <c r="E95" s="13"/>
      <c r="F95" s="13"/>
      <c r="G95" s="14">
        <v>0</v>
      </c>
      <c r="H95" s="13">
        <v>60</v>
      </c>
      <c r="I95" s="13" t="s">
        <v>34</v>
      </c>
      <c r="J95" s="13"/>
      <c r="K95" s="13">
        <f t="shared" si="16"/>
        <v>0</v>
      </c>
      <c r="L95" s="13"/>
      <c r="M95" s="13"/>
      <c r="N95" s="13"/>
      <c r="O95" s="13"/>
      <c r="P95" s="13"/>
      <c r="Q95" s="13">
        <f t="shared" si="17"/>
        <v>0</v>
      </c>
      <c r="R95" s="15"/>
      <c r="S95" s="15"/>
      <c r="T95" s="13"/>
      <c r="U95" s="13" t="e">
        <f t="shared" si="18"/>
        <v>#DIV/0!</v>
      </c>
      <c r="V95" s="13" t="e">
        <f t="shared" si="19"/>
        <v>#DIV/0!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 t="s">
        <v>64</v>
      </c>
      <c r="AD95" s="13">
        <f t="shared" si="20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143</v>
      </c>
      <c r="B96" s="1" t="s">
        <v>33</v>
      </c>
      <c r="C96" s="1">
        <v>2019.3320000000001</v>
      </c>
      <c r="D96" s="1">
        <v>871.8</v>
      </c>
      <c r="E96" s="1">
        <v>1224.0429999999999</v>
      </c>
      <c r="F96" s="1">
        <v>1489.258</v>
      </c>
      <c r="G96" s="6">
        <v>1</v>
      </c>
      <c r="H96" s="1">
        <v>60</v>
      </c>
      <c r="I96" s="1" t="s">
        <v>34</v>
      </c>
      <c r="J96" s="1">
        <v>1174.2819999999999</v>
      </c>
      <c r="K96" s="1">
        <f t="shared" si="16"/>
        <v>49.760999999999967</v>
      </c>
      <c r="L96" s="1"/>
      <c r="M96" s="1"/>
      <c r="N96" s="1"/>
      <c r="O96" s="1">
        <v>379.48299999999989</v>
      </c>
      <c r="P96" s="1">
        <v>600</v>
      </c>
      <c r="Q96" s="1">
        <f t="shared" si="17"/>
        <v>244.80859999999998</v>
      </c>
      <c r="R96" s="5">
        <f t="shared" ref="R96:R97" si="22">11*Q96-P96-O96-N96-F96</f>
        <v>224.15359999999964</v>
      </c>
      <c r="S96" s="5"/>
      <c r="T96" s="1"/>
      <c r="U96" s="1">
        <f t="shared" si="18"/>
        <v>11</v>
      </c>
      <c r="V96" s="1">
        <f t="shared" si="19"/>
        <v>10.084372035949718</v>
      </c>
      <c r="W96" s="1">
        <v>258.041</v>
      </c>
      <c r="X96" s="1">
        <v>236.08199999999999</v>
      </c>
      <c r="Y96" s="1">
        <v>240.108</v>
      </c>
      <c r="Z96" s="1">
        <v>260.59980000000002</v>
      </c>
      <c r="AA96" s="1">
        <v>286.95280000000002</v>
      </c>
      <c r="AB96" s="1">
        <v>248.76679999999999</v>
      </c>
      <c r="AC96" s="1"/>
      <c r="AD96" s="1">
        <f t="shared" si="20"/>
        <v>224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144</v>
      </c>
      <c r="B97" s="1" t="s">
        <v>33</v>
      </c>
      <c r="C97" s="1">
        <v>2084.451</v>
      </c>
      <c r="D97" s="1">
        <v>1141.1849999999999</v>
      </c>
      <c r="E97" s="17">
        <f>1238.028+E23</f>
        <v>1240.6179999999999</v>
      </c>
      <c r="F97" s="17">
        <f>1759.261+F23</f>
        <v>1682.1109999999999</v>
      </c>
      <c r="G97" s="6">
        <v>1</v>
      </c>
      <c r="H97" s="1">
        <v>60</v>
      </c>
      <c r="I97" s="1" t="s">
        <v>141</v>
      </c>
      <c r="J97" s="1">
        <v>1192.3330000000001</v>
      </c>
      <c r="K97" s="1">
        <f t="shared" si="16"/>
        <v>48.284999999999854</v>
      </c>
      <c r="L97" s="1"/>
      <c r="M97" s="1"/>
      <c r="N97" s="1"/>
      <c r="O97" s="1">
        <v>363.17500000000018</v>
      </c>
      <c r="P97" s="1">
        <v>600</v>
      </c>
      <c r="Q97" s="1">
        <f t="shared" si="17"/>
        <v>248.12359999999998</v>
      </c>
      <c r="R97" s="5">
        <f t="shared" si="22"/>
        <v>84.073599999999715</v>
      </c>
      <c r="S97" s="5"/>
      <c r="T97" s="1"/>
      <c r="U97" s="1">
        <f t="shared" si="18"/>
        <v>11</v>
      </c>
      <c r="V97" s="1">
        <f t="shared" si="19"/>
        <v>10.661162420664541</v>
      </c>
      <c r="W97" s="1">
        <v>274.28339999999997</v>
      </c>
      <c r="X97" s="1">
        <v>256.23520000000002</v>
      </c>
      <c r="Y97" s="1">
        <v>261.00839999999999</v>
      </c>
      <c r="Z97" s="1">
        <v>278.28640000000001</v>
      </c>
      <c r="AA97" s="1">
        <v>290.12119999999999</v>
      </c>
      <c r="AB97" s="1">
        <v>262.28680000000003</v>
      </c>
      <c r="AC97" s="1" t="s">
        <v>57</v>
      </c>
      <c r="AD97" s="1">
        <f t="shared" si="20"/>
        <v>84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145</v>
      </c>
      <c r="B98" s="10" t="s">
        <v>39</v>
      </c>
      <c r="C98" s="10"/>
      <c r="D98" s="10"/>
      <c r="E98" s="10"/>
      <c r="F98" s="10"/>
      <c r="G98" s="11">
        <v>0</v>
      </c>
      <c r="H98" s="10">
        <v>40</v>
      </c>
      <c r="I98" s="19" t="s">
        <v>51</v>
      </c>
      <c r="J98" s="10"/>
      <c r="K98" s="10">
        <f t="shared" si="16"/>
        <v>0</v>
      </c>
      <c r="L98" s="10"/>
      <c r="M98" s="10"/>
      <c r="N98" s="10"/>
      <c r="O98" s="10"/>
      <c r="P98" s="10"/>
      <c r="Q98" s="10">
        <f t="shared" si="17"/>
        <v>0</v>
      </c>
      <c r="R98" s="12"/>
      <c r="S98" s="12"/>
      <c r="T98" s="10"/>
      <c r="U98" s="10" t="e">
        <f t="shared" si="18"/>
        <v>#DIV/0!</v>
      </c>
      <c r="V98" s="10" t="e">
        <f t="shared" si="19"/>
        <v>#DIV/0!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9" t="s">
        <v>151</v>
      </c>
      <c r="AD98" s="13">
        <f t="shared" si="20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3" t="s">
        <v>146</v>
      </c>
      <c r="B99" s="13" t="s">
        <v>33</v>
      </c>
      <c r="C99" s="13"/>
      <c r="D99" s="13"/>
      <c r="E99" s="13"/>
      <c r="F99" s="13"/>
      <c r="G99" s="14">
        <v>0</v>
      </c>
      <c r="H99" s="13">
        <v>60</v>
      </c>
      <c r="I99" s="13" t="s">
        <v>34</v>
      </c>
      <c r="J99" s="13"/>
      <c r="K99" s="13">
        <f t="shared" si="16"/>
        <v>0</v>
      </c>
      <c r="L99" s="13"/>
      <c r="M99" s="13"/>
      <c r="N99" s="13"/>
      <c r="O99" s="13"/>
      <c r="P99" s="13"/>
      <c r="Q99" s="13">
        <f t="shared" si="17"/>
        <v>0</v>
      </c>
      <c r="R99" s="15"/>
      <c r="S99" s="15"/>
      <c r="T99" s="13"/>
      <c r="U99" s="13" t="e">
        <f t="shared" si="18"/>
        <v>#DIV/0!</v>
      </c>
      <c r="V99" s="13" t="e">
        <f t="shared" si="19"/>
        <v>#DIV/0!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 t="s">
        <v>64</v>
      </c>
      <c r="AD99" s="13">
        <f t="shared" si="20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147</v>
      </c>
      <c r="B100" s="1" t="s">
        <v>33</v>
      </c>
      <c r="C100" s="1">
        <v>-0.11</v>
      </c>
      <c r="D100" s="1">
        <v>55.484000000000002</v>
      </c>
      <c r="E100" s="1">
        <v>20.154</v>
      </c>
      <c r="F100" s="1">
        <v>33.921999999999997</v>
      </c>
      <c r="G100" s="6">
        <v>1</v>
      </c>
      <c r="H100" s="1" t="e">
        <v>#N/A</v>
      </c>
      <c r="I100" s="1" t="s">
        <v>129</v>
      </c>
      <c r="J100" s="1">
        <v>21.95</v>
      </c>
      <c r="K100" s="1">
        <f t="shared" si="16"/>
        <v>-1.7959999999999994</v>
      </c>
      <c r="L100" s="1"/>
      <c r="M100" s="1"/>
      <c r="N100" s="1"/>
      <c r="O100" s="1">
        <v>0</v>
      </c>
      <c r="P100" s="1"/>
      <c r="Q100" s="1">
        <f t="shared" si="17"/>
        <v>4.0308000000000002</v>
      </c>
      <c r="R100" s="5">
        <f>11*Q100-P100-O100-N100-F100</f>
        <v>10.416800000000002</v>
      </c>
      <c r="S100" s="5"/>
      <c r="T100" s="1"/>
      <c r="U100" s="1">
        <f t="shared" si="18"/>
        <v>11</v>
      </c>
      <c r="V100" s="1">
        <f t="shared" si="19"/>
        <v>8.4156991168006332</v>
      </c>
      <c r="W100" s="1">
        <v>1.3464</v>
      </c>
      <c r="X100" s="1">
        <v>1.8348</v>
      </c>
      <c r="Y100" s="1">
        <v>4.734</v>
      </c>
      <c r="Z100" s="1">
        <v>2.8992</v>
      </c>
      <c r="AA100" s="1">
        <v>0</v>
      </c>
      <c r="AB100" s="1">
        <v>0</v>
      </c>
      <c r="AC100" s="1"/>
      <c r="AD100" s="1">
        <f t="shared" si="20"/>
        <v>10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148</v>
      </c>
      <c r="B101" s="10" t="s">
        <v>39</v>
      </c>
      <c r="C101" s="10">
        <v>48.142000000000003</v>
      </c>
      <c r="D101" s="10"/>
      <c r="E101" s="17">
        <v>16</v>
      </c>
      <c r="F101" s="17">
        <v>-2</v>
      </c>
      <c r="G101" s="11">
        <v>0</v>
      </c>
      <c r="H101" s="10" t="e">
        <v>#N/A</v>
      </c>
      <c r="I101" s="10" t="s">
        <v>51</v>
      </c>
      <c r="J101" s="10">
        <v>18</v>
      </c>
      <c r="K101" s="10">
        <f t="shared" si="16"/>
        <v>-2</v>
      </c>
      <c r="L101" s="10"/>
      <c r="M101" s="10"/>
      <c r="N101" s="10"/>
      <c r="O101" s="10"/>
      <c r="P101" s="10"/>
      <c r="Q101" s="10">
        <f t="shared" si="17"/>
        <v>3.2</v>
      </c>
      <c r="R101" s="12"/>
      <c r="S101" s="12"/>
      <c r="T101" s="10"/>
      <c r="U101" s="10">
        <f t="shared" si="18"/>
        <v>-0.625</v>
      </c>
      <c r="V101" s="10">
        <f t="shared" si="19"/>
        <v>-0.625</v>
      </c>
      <c r="W101" s="10">
        <v>3.4</v>
      </c>
      <c r="X101" s="10">
        <v>2.7715999999999998</v>
      </c>
      <c r="Y101" s="10">
        <v>2.3715999999999999</v>
      </c>
      <c r="Z101" s="10">
        <v>0.2</v>
      </c>
      <c r="AA101" s="10">
        <v>0</v>
      </c>
      <c r="AB101" s="10">
        <v>0</v>
      </c>
      <c r="AC101" s="10" t="s">
        <v>149</v>
      </c>
      <c r="AD101" s="10">
        <f t="shared" si="20"/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154</v>
      </c>
      <c r="B102" s="20" t="s">
        <v>33</v>
      </c>
      <c r="C102" s="1"/>
      <c r="D102" s="1"/>
      <c r="E102" s="1"/>
      <c r="F102" s="1"/>
      <c r="G102" s="6">
        <v>1</v>
      </c>
      <c r="H102" s="1">
        <v>55</v>
      </c>
      <c r="I102" s="1" t="s">
        <v>34</v>
      </c>
      <c r="J102" s="1"/>
      <c r="K102" s="1"/>
      <c r="L102" s="1"/>
      <c r="M102" s="1"/>
      <c r="N102" s="1"/>
      <c r="O102" s="1"/>
      <c r="P102" s="1"/>
      <c r="Q102" s="1">
        <v>0</v>
      </c>
      <c r="R102" s="23">
        <v>80</v>
      </c>
      <c r="S102" s="1"/>
      <c r="T102" s="1"/>
      <c r="U102" s="1" t="e">
        <f t="shared" si="18"/>
        <v>#DIV/0!</v>
      </c>
      <c r="V102" s="1" t="e">
        <f t="shared" si="19"/>
        <v>#DIV/0!</v>
      </c>
      <c r="W102" s="1">
        <v>0.2</v>
      </c>
      <c r="X102" s="1">
        <v>0.2</v>
      </c>
      <c r="Y102" s="1">
        <v>0.2</v>
      </c>
      <c r="Z102" s="1">
        <v>0.2</v>
      </c>
      <c r="AA102" s="1">
        <v>0.2</v>
      </c>
      <c r="AB102" s="1">
        <v>0.2</v>
      </c>
      <c r="AC102" s="21" t="s">
        <v>152</v>
      </c>
      <c r="AD102" s="1">
        <f t="shared" si="20"/>
        <v>80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155</v>
      </c>
      <c r="B103" s="20" t="s">
        <v>33</v>
      </c>
      <c r="C103" s="1"/>
      <c r="D103" s="1"/>
      <c r="E103" s="1"/>
      <c r="F103" s="1"/>
      <c r="G103" s="6">
        <v>1</v>
      </c>
      <c r="H103" s="1">
        <v>55</v>
      </c>
      <c r="I103" s="1" t="s">
        <v>34</v>
      </c>
      <c r="J103" s="1"/>
      <c r="K103" s="1"/>
      <c r="L103" s="1"/>
      <c r="M103" s="1"/>
      <c r="N103" s="1"/>
      <c r="O103" s="1"/>
      <c r="P103" s="1"/>
      <c r="Q103" s="1">
        <v>0</v>
      </c>
      <c r="R103" s="23">
        <v>60</v>
      </c>
      <c r="S103" s="1"/>
      <c r="T103" s="1"/>
      <c r="U103" s="1" t="e">
        <f t="shared" si="18"/>
        <v>#DIV/0!</v>
      </c>
      <c r="V103" s="1" t="e">
        <f t="shared" si="19"/>
        <v>#DIV/0!</v>
      </c>
      <c r="W103" s="1">
        <v>0.2</v>
      </c>
      <c r="X103" s="1">
        <v>0.2</v>
      </c>
      <c r="Y103" s="1">
        <v>0.2</v>
      </c>
      <c r="Z103" s="1">
        <v>0.2</v>
      </c>
      <c r="AA103" s="1">
        <v>0.2</v>
      </c>
      <c r="AB103" s="1">
        <v>0.2</v>
      </c>
      <c r="AC103" s="21" t="s">
        <v>152</v>
      </c>
      <c r="AD103" s="1">
        <f t="shared" si="20"/>
        <v>60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156</v>
      </c>
      <c r="B104" s="20" t="s">
        <v>33</v>
      </c>
      <c r="C104" s="1"/>
      <c r="D104" s="1"/>
      <c r="E104" s="1"/>
      <c r="F104" s="1"/>
      <c r="G104" s="6">
        <v>1</v>
      </c>
      <c r="H104" s="1">
        <v>55</v>
      </c>
      <c r="I104" s="1" t="s">
        <v>34</v>
      </c>
      <c r="J104" s="1"/>
      <c r="K104" s="1"/>
      <c r="L104" s="1"/>
      <c r="M104" s="1"/>
      <c r="N104" s="1"/>
      <c r="O104" s="1"/>
      <c r="P104" s="1"/>
      <c r="Q104" s="1">
        <v>0</v>
      </c>
      <c r="R104" s="23">
        <v>80</v>
      </c>
      <c r="S104" s="1"/>
      <c r="T104" s="1"/>
      <c r="U104" s="1" t="e">
        <f t="shared" si="18"/>
        <v>#DIV/0!</v>
      </c>
      <c r="V104" s="1" t="e">
        <f t="shared" si="19"/>
        <v>#DIV/0!</v>
      </c>
      <c r="W104" s="1">
        <v>0.2</v>
      </c>
      <c r="X104" s="1">
        <v>0.2</v>
      </c>
      <c r="Y104" s="1">
        <v>0.2</v>
      </c>
      <c r="Z104" s="1">
        <v>0.2</v>
      </c>
      <c r="AA104" s="1">
        <v>0.2</v>
      </c>
      <c r="AB104" s="1">
        <v>0.2</v>
      </c>
      <c r="AC104" s="21" t="s">
        <v>152</v>
      </c>
      <c r="AD104" s="1">
        <f t="shared" si="20"/>
        <v>80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104" xr:uid="{1CFF43A7-1FCA-4B49-A3C5-891C01A0595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2024-08-29T10:20:52Z</dcterms:created>
  <dcterms:modified xsi:type="dcterms:W3CDTF">2024-08-30T08:48:31Z</dcterms:modified>
</cp:coreProperties>
</file>