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460457A-3723-4A11-A16A-2C5BABF7A7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Y210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Z186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Z243" i="1" s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605" i="1"/>
  <c r="Z69" i="1"/>
  <c r="Z76" i="1" s="1"/>
  <c r="BN69" i="1"/>
  <c r="Z71" i="1"/>
  <c r="BN71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2" i="1" s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Z235" i="1" s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Z277" i="1"/>
  <c r="BP273" i="1"/>
  <c r="BN273" i="1"/>
  <c r="Z273" i="1"/>
  <c r="Y277" i="1"/>
  <c r="BP287" i="1"/>
  <c r="BN287" i="1"/>
  <c r="Z287" i="1"/>
  <c r="Z289" i="1" s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Z360" i="1"/>
  <c r="BP358" i="1"/>
  <c r="BN358" i="1"/>
  <c r="Z358" i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Z354" i="1"/>
  <c r="BP352" i="1"/>
  <c r="BN352" i="1"/>
  <c r="Z352" i="1"/>
  <c r="Y361" i="1"/>
  <c r="BP369" i="1"/>
  <c r="BN369" i="1"/>
  <c r="Z369" i="1"/>
  <c r="Z371" i="1" s="1"/>
  <c r="BP379" i="1"/>
  <c r="BN379" i="1"/>
  <c r="Z379" i="1"/>
  <c r="Z385" i="1" s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Z52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522" i="1" l="1"/>
  <c r="Z508" i="1"/>
  <c r="Z575" i="1"/>
  <c r="Z561" i="1"/>
  <c r="Z267" i="1"/>
  <c r="Z221" i="1"/>
  <c r="Z199" i="1"/>
  <c r="Z180" i="1"/>
  <c r="Z135" i="1"/>
  <c r="Z127" i="1"/>
  <c r="Z101" i="1"/>
  <c r="Y599" i="1"/>
  <c r="Y596" i="1"/>
  <c r="Z479" i="1"/>
  <c r="Z456" i="1"/>
  <c r="Z409" i="1"/>
  <c r="Z396" i="1"/>
  <c r="Y595" i="1"/>
  <c r="Z544" i="1"/>
  <c r="Z347" i="1"/>
  <c r="Z332" i="1"/>
  <c r="Y597" i="1"/>
  <c r="Z422" i="1"/>
  <c r="Z325" i="1"/>
  <c r="Z600" i="1" s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<sst xmlns="http://schemas.openxmlformats.org/spreadsheetml/2006/main" count="2464" uniqueCount="786">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</sst>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3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132</v>
      </c>
      <c r="Y53" s="384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137.86666666666665</v>
      </c>
      <c r="BN53" s="64">
        <f t="shared" ref="BN53:BN58" si="8">IFERROR(Y53*I53/H53,"0")</f>
        <v>146.63999999999999</v>
      </c>
      <c r="BO53" s="64">
        <f t="shared" ref="BO53:BO58" si="9">IFERROR(1/J53*(X53/H53),"0")</f>
        <v>0.21825396825396823</v>
      </c>
      <c r="BP53" s="64">
        <f t="shared" ref="BP53:BP58" si="10">IFERROR(1/J53*(Y53/H53),"0")</f>
        <v>0.23214285714285712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63</v>
      </c>
      <c r="Y55" s="384">
        <f t="shared" si="6"/>
        <v>67.199999999999989</v>
      </c>
      <c r="Z55" s="36">
        <f>IFERROR(IF(Y55=0,"",ROUNDUP(Y55/H55,0)*0.02175),"")</f>
        <v>0.1305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65.7</v>
      </c>
      <c r="BN55" s="64">
        <f t="shared" si="8"/>
        <v>70.079999999999984</v>
      </c>
      <c r="BO55" s="64">
        <f t="shared" si="9"/>
        <v>0.10044642857142856</v>
      </c>
      <c r="BP55" s="64">
        <f t="shared" si="10"/>
        <v>0.10714285714285712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17.847222222222221</v>
      </c>
      <c r="Y59" s="385">
        <f>IFERROR(Y53/H53,"0")+IFERROR(Y54/H54,"0")+IFERROR(Y55/H55,"0")+IFERROR(Y56/H56,"0")+IFERROR(Y57/H57,"0")+IFERROR(Y58/H58,"0")</f>
        <v>19</v>
      </c>
      <c r="Z59" s="385">
        <f>IFERROR(IF(Z53="",0,Z53),"0")+IFERROR(IF(Z54="",0,Z54),"0")+IFERROR(IF(Z55="",0,Z55),"0")+IFERROR(IF(Z56="",0,Z56),"0")+IFERROR(IF(Z57="",0,Z57),"0")+IFERROR(IF(Z58="",0,Z58),"0")</f>
        <v>0.41325000000000001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195</v>
      </c>
      <c r="Y60" s="385">
        <f>IFERROR(SUM(Y53:Y58),"0")</f>
        <v>207.6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59</v>
      </c>
      <c r="Y70" s="384">
        <f t="shared" si="11"/>
        <v>64.800000000000011</v>
      </c>
      <c r="Z70" s="36">
        <f>IFERROR(IF(Y70=0,"",ROUNDUP(Y70/H70,0)*0.02175),"")</f>
        <v>0.1305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61.62222222222222</v>
      </c>
      <c r="BN70" s="64">
        <f t="shared" si="13"/>
        <v>67.680000000000007</v>
      </c>
      <c r="BO70" s="64">
        <f t="shared" si="14"/>
        <v>9.7552910052910044E-2</v>
      </c>
      <c r="BP70" s="64">
        <f t="shared" si="15"/>
        <v>0.10714285714285715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72</v>
      </c>
      <c r="Y73" s="384">
        <f t="shared" si="11"/>
        <v>72</v>
      </c>
      <c r="Z73" s="36">
        <f>IFERROR(IF(Y73=0,"",ROUNDUP(Y73/H73,0)*0.00937),"")</f>
        <v>0.16866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76.320000000000007</v>
      </c>
      <c r="BN73" s="64">
        <f t="shared" si="13"/>
        <v>76.320000000000007</v>
      </c>
      <c r="BO73" s="64">
        <f t="shared" si="14"/>
        <v>0.15</v>
      </c>
      <c r="BP73" s="64">
        <f t="shared" si="15"/>
        <v>0.15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23.462962962962962</v>
      </c>
      <c r="Y76" s="385">
        <f>IFERROR(Y68/H68,"0")+IFERROR(Y69/H69,"0")+IFERROR(Y70/H70,"0")+IFERROR(Y71/H71,"0")+IFERROR(Y72/H72,"0")+IFERROR(Y73/H73,"0")+IFERROR(Y74/H74,"0")+IFERROR(Y75/H75,"0")</f>
        <v>24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0.29915999999999998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131</v>
      </c>
      <c r="Y77" s="385">
        <f>IFERROR(SUM(Y68:Y75),"0")</f>
        <v>136.80000000000001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187</v>
      </c>
      <c r="Y79" s="384">
        <f>IFERROR(IF(X79="",0,CEILING((X79/$H79),1)*$H79),"")</f>
        <v>194.4</v>
      </c>
      <c r="Z79" s="36">
        <f>IFERROR(IF(Y79=0,"",ROUNDUP(Y79/H79,0)*0.02175),"")</f>
        <v>0.39149999999999996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195.31111111111107</v>
      </c>
      <c r="BN79" s="64">
        <f>IFERROR(Y79*I79/H79,"0")</f>
        <v>203.03999999999996</v>
      </c>
      <c r="BO79" s="64">
        <f>IFERROR(1/J79*(X79/H79),"0")</f>
        <v>0.30919312169312163</v>
      </c>
      <c r="BP79" s="64">
        <f>IFERROR(1/J79*(Y79/H79),"0")</f>
        <v>0.3214285714285714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17.314814814814813</v>
      </c>
      <c r="Y81" s="385">
        <f>IFERROR(Y79/H79,"0")+IFERROR(Y80/H80,"0")</f>
        <v>18</v>
      </c>
      <c r="Z81" s="385">
        <f>IFERROR(IF(Z79="",0,Z79),"0")+IFERROR(IF(Z80="",0,Z80),"0")</f>
        <v>0.39149999999999996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187</v>
      </c>
      <c r="Y82" s="385">
        <f>IFERROR(SUM(Y79:Y80),"0")</f>
        <v>194.4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30</v>
      </c>
      <c r="Y88" s="384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30</v>
      </c>
      <c r="Y89" s="384">
        <f t="shared" si="16"/>
        <v>30.6</v>
      </c>
      <c r="Z89" s="36">
        <f>IFERROR(IF(Y89=0,"",ROUNDUP(Y89/H89,0)*0.00502),"")</f>
        <v>8.5339999999999999E-2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31.666666666666664</v>
      </c>
      <c r="BN89" s="64">
        <f t="shared" si="18"/>
        <v>32.299999999999997</v>
      </c>
      <c r="BO89" s="64">
        <f t="shared" si="19"/>
        <v>7.122507122507124E-2</v>
      </c>
      <c r="BP89" s="64">
        <f t="shared" si="20"/>
        <v>7.2649572649572655E-2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33.333333333333336</v>
      </c>
      <c r="Y90" s="385">
        <f>IFERROR(Y84/H84,"0")+IFERROR(Y85/H85,"0")+IFERROR(Y86/H86,"0")+IFERROR(Y87/H87,"0")+IFERROR(Y88/H88,"0")+IFERROR(Y89/H89,"0")</f>
        <v>34</v>
      </c>
      <c r="Z90" s="385">
        <f>IFERROR(IF(Z84="",0,Z84),"0")+IFERROR(IF(Z85="",0,Z85),"0")+IFERROR(IF(Z86="",0,Z86),"0")+IFERROR(IF(Z87="",0,Z87),"0")+IFERROR(IF(Z88="",0,Z88),"0")+IFERROR(IF(Z89="",0,Z89),"0")</f>
        <v>0.17068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60</v>
      </c>
      <c r="Y91" s="385">
        <f>IFERROR(SUM(Y84:Y89),"0")</f>
        <v>61.2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93</v>
      </c>
      <c r="Y98" s="384">
        <f>IFERROR(IF(X98="",0,CEILING((X98/$H98),1)*$H98),"")</f>
        <v>100.80000000000001</v>
      </c>
      <c r="Z98" s="36">
        <f>IFERROR(IF(Y98=0,"",ROUNDUP(Y98/H98,0)*0.02175),"")</f>
        <v>0.26100000000000001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99.244285714285709</v>
      </c>
      <c r="BN98" s="64">
        <f>IFERROR(Y98*I98/H98,"0")</f>
        <v>107.56800000000001</v>
      </c>
      <c r="BO98" s="64">
        <f>IFERROR(1/J98*(X98/H98),"0")</f>
        <v>0.19770408163265304</v>
      </c>
      <c r="BP98" s="64">
        <f>IFERROR(1/J98*(Y98/H98),"0")</f>
        <v>0.21428571428571427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11.071428571428571</v>
      </c>
      <c r="Y101" s="385">
        <f>IFERROR(Y98/H98,"0")+IFERROR(Y99/H99,"0")+IFERROR(Y100/H100,"0")</f>
        <v>12</v>
      </c>
      <c r="Z101" s="385">
        <f>IFERROR(IF(Z98="",0,Z98),"0")+IFERROR(IF(Z99="",0,Z99),"0")+IFERROR(IF(Z100="",0,Z100),"0")</f>
        <v>0.26100000000000001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93</v>
      </c>
      <c r="Y102" s="385">
        <f>IFERROR(SUM(Y98:Y100),"0")</f>
        <v>100.80000000000001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309</v>
      </c>
      <c r="Y105" s="384">
        <f>IFERROR(IF(X105="",0,CEILING((X105/$H105),1)*$H105),"")</f>
        <v>313.20000000000005</v>
      </c>
      <c r="Z105" s="36">
        <f>IFERROR(IF(Y105=0,"",ROUNDUP(Y105/H105,0)*0.02175),"")</f>
        <v>0.63074999999999992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322.73333333333329</v>
      </c>
      <c r="BN105" s="64">
        <f>IFERROR(Y105*I105/H105,"0")</f>
        <v>327.12</v>
      </c>
      <c r="BO105" s="64">
        <f>IFERROR(1/J105*(X105/H105),"0")</f>
        <v>0.51091269841269837</v>
      </c>
      <c r="BP105" s="64">
        <f>IFERROR(1/J105*(Y105/H105),"0")</f>
        <v>0.5178571428571429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36</v>
      </c>
      <c r="Y108" s="384">
        <f>IFERROR(IF(X108="",0,CEILING((X108/$H108),1)*$H108),"")</f>
        <v>36</v>
      </c>
      <c r="Z108" s="36">
        <f>IFERROR(IF(Y108=0,"",ROUNDUP(Y108/H108,0)*0.00937),"")</f>
        <v>7.4959999999999999E-2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37.68</v>
      </c>
      <c r="BN108" s="64">
        <f>IFERROR(Y108*I108/H108,"0")</f>
        <v>37.68</v>
      </c>
      <c r="BO108" s="64">
        <f>IFERROR(1/J108*(X108/H108),"0")</f>
        <v>6.6666666666666666E-2</v>
      </c>
      <c r="BP108" s="64">
        <f>IFERROR(1/J108*(Y108/H108),"0")</f>
        <v>6.6666666666666666E-2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36.611111111111114</v>
      </c>
      <c r="Y110" s="385">
        <f>IFERROR(Y105/H105,"0")+IFERROR(Y106/H106,"0")+IFERROR(Y107/H107,"0")+IFERROR(Y108/H108,"0")+IFERROR(Y109/H109,"0")</f>
        <v>37</v>
      </c>
      <c r="Z110" s="385">
        <f>IFERROR(IF(Z105="",0,Z105),"0")+IFERROR(IF(Z106="",0,Z106),"0")+IFERROR(IF(Z107="",0,Z107),"0")+IFERROR(IF(Z108="",0,Z108),"0")+IFERROR(IF(Z109="",0,Z109),"0")</f>
        <v>0.70570999999999995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345</v>
      </c>
      <c r="Y111" s="385">
        <f>IFERROR(SUM(Y105:Y109),"0")</f>
        <v>349.20000000000005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31</v>
      </c>
      <c r="Y114" s="384">
        <f>IFERROR(IF(X114="",0,CEILING((X114/$H114),1)*$H114),"")</f>
        <v>33.6</v>
      </c>
      <c r="Z114" s="36">
        <f>IFERROR(IF(Y114=0,"",ROUNDUP(Y114/H114,0)*0.02175),"")</f>
        <v>8.6999999999999994E-2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33.081428571428575</v>
      </c>
      <c r="BN114" s="64">
        <f>IFERROR(Y114*I114/H114,"0")</f>
        <v>35.856000000000002</v>
      </c>
      <c r="BO114" s="64">
        <f>IFERROR(1/J114*(X114/H114),"0")</f>
        <v>6.5901360544217677E-2</v>
      </c>
      <c r="BP114" s="64">
        <f>IFERROR(1/J114*(Y114/H114),"0")</f>
        <v>7.1428571428571425E-2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250</v>
      </c>
      <c r="Y115" s="384">
        <f>IFERROR(IF(X115="",0,CEILING((X115/$H115),1)*$H115),"")</f>
        <v>251.10000000000002</v>
      </c>
      <c r="Z115" s="36">
        <f>IFERROR(IF(Y115=0,"",ROUNDUP(Y115/H115,0)*0.00753),"")</f>
        <v>0.70028999999999997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275.18518518518516</v>
      </c>
      <c r="BN115" s="64">
        <f>IFERROR(Y115*I115/H115,"0")</f>
        <v>276.39600000000002</v>
      </c>
      <c r="BO115" s="64">
        <f>IFERROR(1/J115*(X115/H115),"0")</f>
        <v>0.59354226020892675</v>
      </c>
      <c r="BP115" s="64">
        <f>IFERROR(1/J115*(Y115/H115),"0")</f>
        <v>0.59615384615384615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96.283068783068771</v>
      </c>
      <c r="Y118" s="385">
        <f>IFERROR(Y113/H113,"0")+IFERROR(Y114/H114,"0")+IFERROR(Y115/H115,"0")+IFERROR(Y116/H116,"0")+IFERROR(Y117/H117,"0")</f>
        <v>97</v>
      </c>
      <c r="Z118" s="385">
        <f>IFERROR(IF(Z113="",0,Z113),"0")+IFERROR(IF(Z114="",0,Z114),"0")+IFERROR(IF(Z115="",0,Z115),"0")+IFERROR(IF(Z116="",0,Z116),"0")+IFERROR(IF(Z117="",0,Z117),"0")</f>
        <v>0.78728999999999993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281</v>
      </c>
      <c r="Y119" s="385">
        <f>IFERROR(SUM(Y113:Y117),"0")</f>
        <v>284.70000000000005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206</v>
      </c>
      <c r="Y123" s="384">
        <f>IFERROR(IF(X123="",0,CEILING((X123/$H123),1)*$H123),"")</f>
        <v>212.79999999999998</v>
      </c>
      <c r="Z123" s="36">
        <f>IFERROR(IF(Y123=0,"",ROUNDUP(Y123/H123,0)*0.02175),"")</f>
        <v>0.41324999999999995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214.82857142857142</v>
      </c>
      <c r="BN123" s="64">
        <f>IFERROR(Y123*I123/H123,"0")</f>
        <v>221.92000000000002</v>
      </c>
      <c r="BO123" s="64">
        <f>IFERROR(1/J123*(X123/H123),"0")</f>
        <v>0.32844387755102039</v>
      </c>
      <c r="BP123" s="64">
        <f>IFERROR(1/J123*(Y123/H123),"0")</f>
        <v>0.33928571428571425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18.392857142857142</v>
      </c>
      <c r="Y127" s="385">
        <f>IFERROR(Y122/H122,"0")+IFERROR(Y123/H123,"0")+IFERROR(Y124/H124,"0")+IFERROR(Y125/H125,"0")+IFERROR(Y126/H126,"0")</f>
        <v>19</v>
      </c>
      <c r="Z127" s="385">
        <f>IFERROR(IF(Z122="",0,Z122),"0")+IFERROR(IF(Z123="",0,Z123),"0")+IFERROR(IF(Z124="",0,Z124),"0")+IFERROR(IF(Z125="",0,Z125),"0")+IFERROR(IF(Z126="",0,Z126),"0")</f>
        <v>0.41324999999999995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206</v>
      </c>
      <c r="Y128" s="385">
        <f>IFERROR(SUM(Y122:Y126),"0")</f>
        <v>212.79999999999998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130</v>
      </c>
      <c r="Y130" s="384">
        <f>IFERROR(IF(X130="",0,CEILING((X130/$H130),1)*$H130),"")</f>
        <v>140.4</v>
      </c>
      <c r="Z130" s="36">
        <f>IFERROR(IF(Y130=0,"",ROUNDUP(Y130/H130,0)*0.02175),"")</f>
        <v>0.28275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135.77777777777774</v>
      </c>
      <c r="BN130" s="64">
        <f>IFERROR(Y130*I130/H130,"0")</f>
        <v>146.63999999999999</v>
      </c>
      <c r="BO130" s="64">
        <f>IFERROR(1/J130*(X130/H130),"0")</f>
        <v>0.25077160493827155</v>
      </c>
      <c r="BP130" s="64">
        <f>IFERROR(1/J130*(Y130/H130),"0")</f>
        <v>0.27083333333333331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40</v>
      </c>
      <c r="Y133" s="384">
        <f>IFERROR(IF(X133="",0,CEILING((X133/$H133),1)*$H133),"")</f>
        <v>40.799999999999997</v>
      </c>
      <c r="Z133" s="36">
        <f>IFERROR(IF(Y133=0,"",ROUNDUP(Y133/H133,0)*0.00753),"")</f>
        <v>0.12801000000000001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43.333333333333336</v>
      </c>
      <c r="BN133" s="64">
        <f>IFERROR(Y133*I133/H133,"0")</f>
        <v>44.2</v>
      </c>
      <c r="BO133" s="64">
        <f>IFERROR(1/J133*(X133/H133),"0")</f>
        <v>0.10683760683760685</v>
      </c>
      <c r="BP133" s="64">
        <f>IFERROR(1/J133*(Y133/H133),"0")</f>
        <v>0.10897435897435898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28.703703703703702</v>
      </c>
      <c r="Y135" s="385">
        <f>IFERROR(Y130/H130,"0")+IFERROR(Y131/H131,"0")+IFERROR(Y132/H132,"0")+IFERROR(Y133/H133,"0")+IFERROR(Y134/H134,"0")</f>
        <v>30</v>
      </c>
      <c r="Z135" s="385">
        <f>IFERROR(IF(Z130="",0,Z130),"0")+IFERROR(IF(Z131="",0,Z131),"0")+IFERROR(IF(Z132="",0,Z132),"0")+IFERROR(IF(Z133="",0,Z133),"0")+IFERROR(IF(Z134="",0,Z134),"0")</f>
        <v>0.41076000000000001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170</v>
      </c>
      <c r="Y136" s="385">
        <f>IFERROR(SUM(Y130:Y134),"0")</f>
        <v>181.2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399</v>
      </c>
      <c r="Y139" s="384">
        <f t="shared" si="21"/>
        <v>403.20000000000005</v>
      </c>
      <c r="Z139" s="36">
        <f>IFERROR(IF(Y139=0,"",ROUNDUP(Y139/H139,0)*0.02175),"")</f>
        <v>1.044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425.505</v>
      </c>
      <c r="BN139" s="64">
        <f t="shared" si="23"/>
        <v>429.98400000000004</v>
      </c>
      <c r="BO139" s="64">
        <f t="shared" si="24"/>
        <v>0.8482142857142857</v>
      </c>
      <c r="BP139" s="64">
        <f t="shared" si="25"/>
        <v>0.8571428571428571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348</v>
      </c>
      <c r="Y141" s="384">
        <f t="shared" si="21"/>
        <v>348.3</v>
      </c>
      <c r="Z141" s="36">
        <f>IFERROR(IF(Y141=0,"",ROUNDUP(Y141/H141,0)*0.00753),"")</f>
        <v>0.97137000000000007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383.0577777777778</v>
      </c>
      <c r="BN141" s="64">
        <f t="shared" si="23"/>
        <v>383.38799999999998</v>
      </c>
      <c r="BO141" s="64">
        <f t="shared" si="24"/>
        <v>0.8262108262108262</v>
      </c>
      <c r="BP141" s="64">
        <f t="shared" si="25"/>
        <v>0.82692307692307687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176.38888888888889</v>
      </c>
      <c r="Y144" s="385">
        <f>IFERROR(Y138/H138,"0")+IFERROR(Y139/H139,"0")+IFERROR(Y140/H140,"0")+IFERROR(Y141/H141,"0")+IFERROR(Y142/H142,"0")+IFERROR(Y143/H143,"0")</f>
        <v>177</v>
      </c>
      <c r="Z144" s="385">
        <f>IFERROR(IF(Z138="",0,Z138),"0")+IFERROR(IF(Z139="",0,Z139),"0")+IFERROR(IF(Z140="",0,Z140),"0")+IFERROR(IF(Z141="",0,Z141),"0")+IFERROR(IF(Z142="",0,Z142),"0")+IFERROR(IF(Z143="",0,Z143),"0")</f>
        <v>2.0153699999999999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747</v>
      </c>
      <c r="Y145" s="385">
        <f>IFERROR(SUM(Y138:Y143),"0")</f>
        <v>751.5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5</v>
      </c>
      <c r="Y183" s="384">
        <f>IFERROR(IF(X183="",0,CEILING((X183/$H183),1)*$H183),"")</f>
        <v>8.4</v>
      </c>
      <c r="Z183" s="36">
        <f>IFERROR(IF(Y183=0,"",ROUNDUP(Y183/H183,0)*0.02175),"")</f>
        <v>2.1749999999999999E-2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5.3357142857142854</v>
      </c>
      <c r="BN183" s="64">
        <f>IFERROR(Y183*I183/H183,"0")</f>
        <v>8.9640000000000004</v>
      </c>
      <c r="BO183" s="64">
        <f>IFERROR(1/J183*(X183/H183),"0")</f>
        <v>1.0629251700680272E-2</v>
      </c>
      <c r="BP183" s="64">
        <f>IFERROR(1/J183*(Y183/H183),"0")</f>
        <v>1.7857142857142856E-2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0.59523809523809523</v>
      </c>
      <c r="Y186" s="385">
        <f>IFERROR(Y183/H183,"0")+IFERROR(Y184/H184,"0")+IFERROR(Y185/H185,"0")</f>
        <v>1</v>
      </c>
      <c r="Z186" s="385">
        <f>IFERROR(IF(Z183="",0,Z183),"0")+IFERROR(IF(Z184="",0,Z184),"0")+IFERROR(IF(Z185="",0,Z185),"0")</f>
        <v>2.1749999999999999E-2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5</v>
      </c>
      <c r="Y187" s="385">
        <f>IFERROR(SUM(Y183:Y185),"0")</f>
        <v>8.4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24</v>
      </c>
      <c r="Y193" s="384">
        <f t="shared" si="26"/>
        <v>25.200000000000003</v>
      </c>
      <c r="Z193" s="36">
        <f>IFERROR(IF(Y193=0,"",ROUNDUP(Y193/H193,0)*0.00753),"")</f>
        <v>4.5179999999999998E-2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25.142857142857142</v>
      </c>
      <c r="BN193" s="64">
        <f t="shared" si="28"/>
        <v>26.400000000000006</v>
      </c>
      <c r="BO193" s="64">
        <f t="shared" si="29"/>
        <v>3.6630036630036632E-2</v>
      </c>
      <c r="BP193" s="64">
        <f t="shared" si="30"/>
        <v>3.8461538461538464E-2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63</v>
      </c>
      <c r="Y194" s="384">
        <f t="shared" si="26"/>
        <v>63</v>
      </c>
      <c r="Z194" s="36">
        <f>IFERROR(IF(Y194=0,"",ROUNDUP(Y194/H194,0)*0.00502),"")</f>
        <v>0.15060000000000001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66.900000000000006</v>
      </c>
      <c r="BN194" s="64">
        <f t="shared" si="28"/>
        <v>66.900000000000006</v>
      </c>
      <c r="BO194" s="64">
        <f t="shared" si="29"/>
        <v>0.12820512820512822</v>
      </c>
      <c r="BP194" s="64">
        <f t="shared" si="30"/>
        <v>0.12820512820512822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79</v>
      </c>
      <c r="Y196" s="384">
        <f t="shared" si="26"/>
        <v>79.8</v>
      </c>
      <c r="Z196" s="36">
        <f>IFERROR(IF(Y196=0,"",ROUNDUP(Y196/H196,0)*0.00502),"")</f>
        <v>0.19076000000000001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82.761904761904759</v>
      </c>
      <c r="BN196" s="64">
        <f t="shared" si="28"/>
        <v>83.6</v>
      </c>
      <c r="BO196" s="64">
        <f t="shared" si="29"/>
        <v>0.16076516076516079</v>
      </c>
      <c r="BP196" s="64">
        <f t="shared" si="30"/>
        <v>0.1623931623931624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73.333333333333343</v>
      </c>
      <c r="Y199" s="385">
        <f>IFERROR(Y191/H191,"0")+IFERROR(Y192/H192,"0")+IFERROR(Y193/H193,"0")+IFERROR(Y194/H194,"0")+IFERROR(Y195/H195,"0")+IFERROR(Y196/H196,"0")+IFERROR(Y197/H197,"0")+IFERROR(Y198/H198,"0")</f>
        <v>74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0.38653999999999999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166</v>
      </c>
      <c r="Y200" s="385">
        <f>IFERROR(SUM(Y191:Y198),"0")</f>
        <v>168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140</v>
      </c>
      <c r="Y213" s="384">
        <f t="shared" ref="Y213:Y220" si="31">IFERROR(IF(X213="",0,CEILING((X213/$H213),1)*$H213),"")</f>
        <v>140.4</v>
      </c>
      <c r="Z213" s="36">
        <f>IFERROR(IF(Y213=0,"",ROUNDUP(Y213/H213,0)*0.00937),"")</f>
        <v>0.24362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145.44444444444446</v>
      </c>
      <c r="BN213" s="64">
        <f t="shared" ref="BN213:BN220" si="33">IFERROR(Y213*I213/H213,"0")</f>
        <v>145.86000000000001</v>
      </c>
      <c r="BO213" s="64">
        <f t="shared" ref="BO213:BO220" si="34">IFERROR(1/J213*(X213/H213),"0")</f>
        <v>0.21604938271604937</v>
      </c>
      <c r="BP213" s="64">
        <f t="shared" ref="BP213:BP220" si="35">IFERROR(1/J213*(Y213/H213),"0")</f>
        <v>0.21666666666666667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150</v>
      </c>
      <c r="Y214" s="384">
        <f t="shared" si="31"/>
        <v>151.20000000000002</v>
      </c>
      <c r="Z214" s="36">
        <f>IFERROR(IF(Y214=0,"",ROUNDUP(Y214/H214,0)*0.00937),"")</f>
        <v>0.26235999999999998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155.83333333333331</v>
      </c>
      <c r="BN214" s="64">
        <f t="shared" si="33"/>
        <v>157.08000000000001</v>
      </c>
      <c r="BO214" s="64">
        <f t="shared" si="34"/>
        <v>0.23148148148148145</v>
      </c>
      <c r="BP214" s="64">
        <f t="shared" si="35"/>
        <v>0.23333333333333334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53.703703703703695</v>
      </c>
      <c r="Y221" s="385">
        <f>IFERROR(Y213/H213,"0")+IFERROR(Y214/H214,"0")+IFERROR(Y215/H215,"0")+IFERROR(Y216/H216,"0")+IFERROR(Y217/H217,"0")+IFERROR(Y218/H218,"0")+IFERROR(Y219/H219,"0")+IFERROR(Y220/H220,"0")</f>
        <v>54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0.50597999999999999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290</v>
      </c>
      <c r="Y222" s="385">
        <f>IFERROR(SUM(Y213:Y220),"0")</f>
        <v>291.60000000000002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53</v>
      </c>
      <c r="Y227" s="384">
        <f t="shared" si="36"/>
        <v>60.899999999999991</v>
      </c>
      <c r="Z227" s="36">
        <f>IFERROR(IF(Y227=0,"",ROUNDUP(Y227/H227,0)*0.02175),"")</f>
        <v>0.15225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56.43586206896552</v>
      </c>
      <c r="BN227" s="64">
        <f t="shared" si="38"/>
        <v>64.847999999999985</v>
      </c>
      <c r="BO227" s="64">
        <f t="shared" si="39"/>
        <v>0.10878489326765189</v>
      </c>
      <c r="BP227" s="64">
        <f t="shared" si="40"/>
        <v>0.125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328</v>
      </c>
      <c r="Y228" s="384">
        <f t="shared" si="36"/>
        <v>328.8</v>
      </c>
      <c r="Z228" s="36">
        <f t="shared" ref="Z228:Z234" si="41">IFERROR(IF(Y228=0,"",ROUNDUP(Y228/H228,0)*0.00753),"")</f>
        <v>1.0316100000000001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367.63333333333333</v>
      </c>
      <c r="BN228" s="64">
        <f t="shared" si="38"/>
        <v>368.53000000000003</v>
      </c>
      <c r="BO228" s="64">
        <f t="shared" si="39"/>
        <v>0.87606837606837618</v>
      </c>
      <c r="BP228" s="64">
        <f t="shared" si="40"/>
        <v>0.87820512820512819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202</v>
      </c>
      <c r="Y230" s="384">
        <f t="shared" si="36"/>
        <v>204</v>
      </c>
      <c r="Z230" s="36">
        <f t="shared" si="41"/>
        <v>0.64005000000000001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224.89333333333335</v>
      </c>
      <c r="BN230" s="64">
        <f t="shared" si="38"/>
        <v>227.12000000000003</v>
      </c>
      <c r="BO230" s="64">
        <f t="shared" si="39"/>
        <v>0.5395299145299145</v>
      </c>
      <c r="BP230" s="64">
        <f t="shared" si="40"/>
        <v>0.54487179487179482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301</v>
      </c>
      <c r="Y231" s="384">
        <f t="shared" si="36"/>
        <v>302.39999999999998</v>
      </c>
      <c r="Z231" s="36">
        <f t="shared" si="41"/>
        <v>0.94878000000000007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335.11333333333334</v>
      </c>
      <c r="BN231" s="64">
        <f t="shared" si="38"/>
        <v>336.67200000000003</v>
      </c>
      <c r="BO231" s="64">
        <f t="shared" si="39"/>
        <v>0.80395299145299148</v>
      </c>
      <c r="BP231" s="64">
        <f t="shared" si="40"/>
        <v>0.80769230769230771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99</v>
      </c>
      <c r="Y233" s="384">
        <f t="shared" si="36"/>
        <v>100.8</v>
      </c>
      <c r="Z233" s="36">
        <f t="shared" si="41"/>
        <v>0.31625999999999999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110.22000000000001</v>
      </c>
      <c r="BN233" s="64">
        <f t="shared" si="38"/>
        <v>112.224</v>
      </c>
      <c r="BO233" s="64">
        <f t="shared" si="39"/>
        <v>0.26442307692307693</v>
      </c>
      <c r="BP233" s="64">
        <f t="shared" si="40"/>
        <v>0.26923076923076922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253</v>
      </c>
      <c r="Y234" s="384">
        <f t="shared" si="36"/>
        <v>254.39999999999998</v>
      </c>
      <c r="Z234" s="36">
        <f t="shared" si="41"/>
        <v>0.79818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282.30583333333334</v>
      </c>
      <c r="BN234" s="64">
        <f t="shared" si="38"/>
        <v>283.86799999999999</v>
      </c>
      <c r="BO234" s="64">
        <f t="shared" si="39"/>
        <v>0.67574786324786329</v>
      </c>
      <c r="BP234" s="64">
        <f t="shared" si="40"/>
        <v>0.67948717948717952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499.00862068965523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503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3.8871300000000004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1236</v>
      </c>
      <c r="Y236" s="385">
        <f>IFERROR(SUM(Y224:Y234),"0")</f>
        <v>1251.3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19</v>
      </c>
      <c r="Y241" s="384">
        <f>IFERROR(IF(X241="",0,CEILING((X241/$H241),1)*$H241),"")</f>
        <v>19.2</v>
      </c>
      <c r="Z241" s="36">
        <f>IFERROR(IF(Y241=0,"",ROUNDUP(Y241/H241,0)*0.00753),"")</f>
        <v>6.0240000000000002E-2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21.153333333333336</v>
      </c>
      <c r="BN241" s="64">
        <f>IFERROR(Y241*I241/H241,"0")</f>
        <v>21.376000000000001</v>
      </c>
      <c r="BO241" s="64">
        <f>IFERROR(1/J241*(X241/H241),"0")</f>
        <v>5.0747863247863248E-2</v>
      </c>
      <c r="BP241" s="64">
        <f>IFERROR(1/J241*(Y241/H241),"0")</f>
        <v>5.128205128205128E-2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28</v>
      </c>
      <c r="Y242" s="384">
        <f>IFERROR(IF(X242="",0,CEILING((X242/$H242),1)*$H242),"")</f>
        <v>28.799999999999997</v>
      </c>
      <c r="Z242" s="36">
        <f>IFERROR(IF(Y242=0,"",ROUNDUP(Y242/H242,0)*0.00753),"")</f>
        <v>9.0359999999999996E-2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31.173333333333336</v>
      </c>
      <c r="BN242" s="64">
        <f>IFERROR(Y242*I242/H242,"0")</f>
        <v>32.064</v>
      </c>
      <c r="BO242" s="64">
        <f>IFERROR(1/J242*(X242/H242),"0")</f>
        <v>7.4786324786324798E-2</v>
      </c>
      <c r="BP242" s="64">
        <f>IFERROR(1/J242*(Y242/H242),"0")</f>
        <v>7.6923076923076927E-2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19.583333333333336</v>
      </c>
      <c r="Y243" s="385">
        <f>IFERROR(Y238/H238,"0")+IFERROR(Y239/H239,"0")+IFERROR(Y240/H240,"0")+IFERROR(Y241/H241,"0")+IFERROR(Y242/H242,"0")</f>
        <v>20</v>
      </c>
      <c r="Z243" s="385">
        <f>IFERROR(IF(Z238="",0,Z238),"0")+IFERROR(IF(Z239="",0,Z239),"0")+IFERROR(IF(Z240="",0,Z240),"0")+IFERROR(IF(Z241="",0,Z241),"0")+IFERROR(IF(Z242="",0,Z242),"0")</f>
        <v>0.15060000000000001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47</v>
      </c>
      <c r="Y244" s="385">
        <f>IFERROR(SUM(Y238:Y242),"0")</f>
        <v>48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10</v>
      </c>
      <c r="Y254" s="384">
        <f t="shared" si="42"/>
        <v>12</v>
      </c>
      <c r="Z254" s="36">
        <f>IFERROR(IF(Y254=0,"",ROUNDUP(Y254/H254,0)*0.00937),"")</f>
        <v>2.811E-2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10.600000000000001</v>
      </c>
      <c r="BN254" s="64">
        <f t="shared" si="44"/>
        <v>12.72</v>
      </c>
      <c r="BO254" s="64">
        <f t="shared" si="45"/>
        <v>2.0833333333333332E-2</v>
      </c>
      <c r="BP254" s="64">
        <f t="shared" si="46"/>
        <v>2.5000000000000001E-2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2.5</v>
      </c>
      <c r="Y255" s="385">
        <f>IFERROR(Y247/H247,"0")+IFERROR(Y248/H248,"0")+IFERROR(Y249/H249,"0")+IFERROR(Y250/H250,"0")+IFERROR(Y251/H251,"0")+IFERROR(Y252/H252,"0")+IFERROR(Y253/H253,"0")+IFERROR(Y254/H254,"0")</f>
        <v>3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2.811E-2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10</v>
      </c>
      <c r="Y256" s="385">
        <f>IFERROR(SUM(Y247:Y254),"0")</f>
        <v>12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6</v>
      </c>
      <c r="Y263" s="384">
        <f t="shared" si="47"/>
        <v>8</v>
      </c>
      <c r="Z263" s="36">
        <f>IFERROR(IF(Y263=0,"",ROUNDUP(Y263/H263,0)*0.00937),"")</f>
        <v>1.874E-2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6.36</v>
      </c>
      <c r="BN263" s="64">
        <f t="shared" si="49"/>
        <v>8.48</v>
      </c>
      <c r="BO263" s="64">
        <f t="shared" si="50"/>
        <v>1.2500000000000001E-2</v>
      </c>
      <c r="BP263" s="64">
        <f t="shared" si="51"/>
        <v>1.6666666666666666E-2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1.5</v>
      </c>
      <c r="Y267" s="385">
        <f>IFERROR(Y259/H259,"0")+IFERROR(Y260/H260,"0")+IFERROR(Y261/H261,"0")+IFERROR(Y262/H262,"0")+IFERROR(Y263/H263,"0")+IFERROR(Y264/H264,"0")+IFERROR(Y265/H265,"0")+IFERROR(Y266/H266,"0")</f>
        <v>2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1.874E-2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6</v>
      </c>
      <c r="Y268" s="385">
        <f>IFERROR(SUM(Y259:Y266),"0")</f>
        <v>8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43</v>
      </c>
      <c r="Y295" s="384">
        <f>IFERROR(IF(X295="",0,CEILING((X295/$H295),1)*$H295),"")</f>
        <v>43.199999999999996</v>
      </c>
      <c r="Z295" s="36">
        <f>IFERROR(IF(Y295=0,"",ROUNDUP(Y295/H295,0)*0.00753),"")</f>
        <v>0.13553999999999999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47.873333333333335</v>
      </c>
      <c r="BN295" s="64">
        <f>IFERROR(Y295*I295/H295,"0")</f>
        <v>48.095999999999997</v>
      </c>
      <c r="BO295" s="64">
        <f>IFERROR(1/J295*(X295/H295),"0")</f>
        <v>0.11485042735042736</v>
      </c>
      <c r="BP295" s="64">
        <f>IFERROR(1/J295*(Y295/H295),"0")</f>
        <v>0.11538461538461538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185</v>
      </c>
      <c r="Y296" s="384">
        <f>IFERROR(IF(X296="",0,CEILING((X296/$H296),1)*$H296),"")</f>
        <v>187.2</v>
      </c>
      <c r="Z296" s="36">
        <f>IFERROR(IF(Y296=0,"",ROUNDUP(Y296/H296,0)*0.00753),"")</f>
        <v>0.58733999999999997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200.41666666666669</v>
      </c>
      <c r="BN296" s="64">
        <f>IFERROR(Y296*I296/H296,"0")</f>
        <v>202.79999999999998</v>
      </c>
      <c r="BO296" s="64">
        <f>IFERROR(1/J296*(X296/H296),"0")</f>
        <v>0.49412393162393164</v>
      </c>
      <c r="BP296" s="64">
        <f>IFERROR(1/J296*(Y296/H296),"0")</f>
        <v>0.5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95.000000000000014</v>
      </c>
      <c r="Y298" s="385">
        <f>IFERROR(Y293/H293,"0")+IFERROR(Y294/H294,"0")+IFERROR(Y295/H295,"0")+IFERROR(Y296/H296,"0")+IFERROR(Y297/H297,"0")</f>
        <v>96</v>
      </c>
      <c r="Z298" s="385">
        <f>IFERROR(IF(Z293="",0,Z293),"0")+IFERROR(IF(Z294="",0,Z294),"0")+IFERROR(IF(Z295="",0,Z295),"0")+IFERROR(IF(Z296="",0,Z296),"0")+IFERROR(IF(Z297="",0,Z297),"0")</f>
        <v>0.72287999999999997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228</v>
      </c>
      <c r="Y299" s="385">
        <f>IFERROR(SUM(Y293:Y297),"0")</f>
        <v>230.39999999999998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11</v>
      </c>
      <c r="Y328" s="384">
        <f>IFERROR(IF(X328="",0,CEILING((X328/$H328),1)*$H328),"")</f>
        <v>12.600000000000001</v>
      </c>
      <c r="Z328" s="36">
        <f>IFERROR(IF(Y328=0,"",ROUNDUP(Y328/H328,0)*0.00753),"")</f>
        <v>2.2589999999999999E-2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11.68095238095238</v>
      </c>
      <c r="BN328" s="64">
        <f>IFERROR(Y328*I328/H328,"0")</f>
        <v>13.38</v>
      </c>
      <c r="BO328" s="64">
        <f>IFERROR(1/J328*(X328/H328),"0")</f>
        <v>1.6788766788766788E-2</v>
      </c>
      <c r="BP328" s="64">
        <f>IFERROR(1/J328*(Y328/H328),"0")</f>
        <v>1.9230769230769232E-2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2.6190476190476191</v>
      </c>
      <c r="Y332" s="385">
        <f>IFERROR(Y328/H328,"0")+IFERROR(Y329/H329,"0")+IFERROR(Y330/H330,"0")+IFERROR(Y331/H331,"0")</f>
        <v>3</v>
      </c>
      <c r="Z332" s="385">
        <f>IFERROR(IF(Z328="",0,Z328),"0")+IFERROR(IF(Z329="",0,Z329),"0")+IFERROR(IF(Z330="",0,Z330),"0")+IFERROR(IF(Z331="",0,Z331),"0")</f>
        <v>2.2589999999999999E-2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11</v>
      </c>
      <c r="Y333" s="385">
        <f>IFERROR(SUM(Y328:Y331),"0")</f>
        <v>12.600000000000001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304</v>
      </c>
      <c r="Y345" s="384">
        <f>IFERROR(IF(X345="",0,CEILING((X345/$H345),1)*$H345),"")</f>
        <v>304.2</v>
      </c>
      <c r="Z345" s="36">
        <f>IFERROR(IF(Y345=0,"",ROUNDUP(Y345/H345,0)*0.02175),"")</f>
        <v>0.84824999999999995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325.98153846153855</v>
      </c>
      <c r="BN345" s="64">
        <f>IFERROR(Y345*I345/H345,"0")</f>
        <v>326.19600000000003</v>
      </c>
      <c r="BO345" s="64">
        <f>IFERROR(1/J345*(X345/H345),"0")</f>
        <v>0.69597069597069605</v>
      </c>
      <c r="BP345" s="64">
        <f>IFERROR(1/J345*(Y345/H345),"0")</f>
        <v>0.6964285714285714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38.974358974358978</v>
      </c>
      <c r="Y347" s="385">
        <f>IFERROR(Y344/H344,"0")+IFERROR(Y345/H345,"0")+IFERROR(Y346/H346,"0")</f>
        <v>39</v>
      </c>
      <c r="Z347" s="385">
        <f>IFERROR(IF(Z344="",0,Z344),"0")+IFERROR(IF(Z345="",0,Z345),"0")+IFERROR(IF(Z346="",0,Z346),"0")</f>
        <v>0.84824999999999995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304</v>
      </c>
      <c r="Y348" s="385">
        <f>IFERROR(SUM(Y344:Y346),"0")</f>
        <v>304.2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2</v>
      </c>
      <c r="Y352" s="384">
        <f>IFERROR(IF(X352="",0,CEILING((X352/$H352),1)*$H352),"")</f>
        <v>2.5499999999999998</v>
      </c>
      <c r="Z352" s="36">
        <f>IFERROR(IF(Y352=0,"",ROUNDUP(Y352/H352,0)*0.00753),"")</f>
        <v>7.5300000000000002E-3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2.3333333333333335</v>
      </c>
      <c r="BN352" s="64">
        <f>IFERROR(Y352*I352/H352,"0")</f>
        <v>2.9750000000000001</v>
      </c>
      <c r="BO352" s="64">
        <f>IFERROR(1/J352*(X352/H352),"0")</f>
        <v>5.0276520864756162E-3</v>
      </c>
      <c r="BP352" s="64">
        <f>IFERROR(1/J352*(Y352/H352),"0")</f>
        <v>6.41025641025641E-3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20</v>
      </c>
      <c r="Y353" s="384">
        <f>IFERROR(IF(X353="",0,CEILING((X353/$H353),1)*$H353),"")</f>
        <v>20.399999999999999</v>
      </c>
      <c r="Z353" s="36">
        <f>IFERROR(IF(Y353=0,"",ROUNDUP(Y353/H353,0)*0.00753),"")</f>
        <v>6.0240000000000002E-2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22.745098039215687</v>
      </c>
      <c r="BN353" s="64">
        <f>IFERROR(Y353*I353/H353,"0")</f>
        <v>23.2</v>
      </c>
      <c r="BO353" s="64">
        <f>IFERROR(1/J353*(X353/H353),"0")</f>
        <v>5.0276520864756161E-2</v>
      </c>
      <c r="BP353" s="64">
        <f>IFERROR(1/J353*(Y353/H353),"0")</f>
        <v>5.128205128205128E-2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8.6274509803921582</v>
      </c>
      <c r="Y354" s="385">
        <f>IFERROR(Y350/H350,"0")+IFERROR(Y351/H351,"0")+IFERROR(Y352/H352,"0")+IFERROR(Y353/H353,"0")</f>
        <v>9</v>
      </c>
      <c r="Z354" s="385">
        <f>IFERROR(IF(Z350="",0,Z350),"0")+IFERROR(IF(Z351="",0,Z351),"0")+IFERROR(IF(Z352="",0,Z352),"0")+IFERROR(IF(Z353="",0,Z353),"0")</f>
        <v>6.7769999999999997E-2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22</v>
      </c>
      <c r="Y355" s="385">
        <f>IFERROR(SUM(Y350:Y353),"0")</f>
        <v>22.95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1189</v>
      </c>
      <c r="Y377" s="384">
        <f t="shared" si="67"/>
        <v>1200</v>
      </c>
      <c r="Z377" s="36">
        <f>IFERROR(IF(Y377=0,"",ROUNDUP(Y377/H377,0)*0.02175),"")</f>
        <v>1.7399999999999998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1227.048</v>
      </c>
      <c r="BN377" s="64">
        <f t="shared" si="69"/>
        <v>1238.4000000000001</v>
      </c>
      <c r="BO377" s="64">
        <f t="shared" si="70"/>
        <v>1.6513888888888888</v>
      </c>
      <c r="BP377" s="64">
        <f t="shared" si="71"/>
        <v>1.6666666666666665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278</v>
      </c>
      <c r="Y381" s="384">
        <f t="shared" si="67"/>
        <v>285</v>
      </c>
      <c r="Z381" s="36">
        <f>IFERROR(IF(Y381=0,"",ROUNDUP(Y381/H381,0)*0.02175),"")</f>
        <v>0.41324999999999995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286.89600000000002</v>
      </c>
      <c r="BN381" s="64">
        <f t="shared" si="69"/>
        <v>294.12</v>
      </c>
      <c r="BO381" s="64">
        <f t="shared" si="70"/>
        <v>0.38611111111111113</v>
      </c>
      <c r="BP381" s="64">
        <f t="shared" si="71"/>
        <v>0.39583333333333331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97.8</v>
      </c>
      <c r="Y385" s="385">
        <f>IFERROR(Y376/H376,"0")+IFERROR(Y377/H377,"0")+IFERROR(Y378/H378,"0")+IFERROR(Y379/H379,"0")+IFERROR(Y380/H380,"0")+IFERROR(Y381/H381,"0")+IFERROR(Y382/H382,"0")+IFERROR(Y383/H383,"0")+IFERROR(Y384/H384,"0")</f>
        <v>99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2.1532499999999999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1467</v>
      </c>
      <c r="Y386" s="385">
        <f>IFERROR(SUM(Y376:Y384),"0")</f>
        <v>1485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56</v>
      </c>
      <c r="Y388" s="384">
        <f>IFERROR(IF(X388="",0,CEILING((X388/$H388),1)*$H388),"")</f>
        <v>60</v>
      </c>
      <c r="Z388" s="36">
        <f>IFERROR(IF(Y388=0,"",ROUNDUP(Y388/H388,0)*0.02175),"")</f>
        <v>8.6999999999999994E-2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57.792000000000002</v>
      </c>
      <c r="BN388" s="64">
        <f>IFERROR(Y388*I388/H388,"0")</f>
        <v>61.92</v>
      </c>
      <c r="BO388" s="64">
        <f>IFERROR(1/J388*(X388/H388),"0")</f>
        <v>7.7777777777777779E-2</v>
      </c>
      <c r="BP388" s="64">
        <f>IFERROR(1/J388*(Y388/H388),"0")</f>
        <v>8.3333333333333329E-2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3.7333333333333334</v>
      </c>
      <c r="Y390" s="385">
        <f>IFERROR(Y388/H388,"0")+IFERROR(Y389/H389,"0")</f>
        <v>4</v>
      </c>
      <c r="Z390" s="385">
        <f>IFERROR(IF(Z388="",0,Z388),"0")+IFERROR(IF(Z389="",0,Z389),"0")</f>
        <v>8.6999999999999994E-2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56</v>
      </c>
      <c r="Y391" s="385">
        <f>IFERROR(SUM(Y388:Y389),"0")</f>
        <v>60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3643</v>
      </c>
      <c r="Y417" s="384">
        <f>IFERROR(IF(X417="",0,CEILING((X417/$H417),1)*$H417),"")</f>
        <v>3650.4</v>
      </c>
      <c r="Z417" s="36">
        <f>IFERROR(IF(Y417=0,"",ROUNDUP(Y417/H417,0)*0.02175),"")</f>
        <v>10.178999999999998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3906.4169230769235</v>
      </c>
      <c r="BN417" s="64">
        <f>IFERROR(Y417*I417/H417,"0")</f>
        <v>3914.3520000000003</v>
      </c>
      <c r="BO417" s="64">
        <f>IFERROR(1/J417*(X417/H417),"0")</f>
        <v>8.3402014652014653</v>
      </c>
      <c r="BP417" s="64">
        <f>IFERROR(1/J417*(Y417/H417),"0")</f>
        <v>8.3571428571428559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467.05128205128204</v>
      </c>
      <c r="Y422" s="385">
        <f>IFERROR(Y417/H417,"0")+IFERROR(Y418/H418,"0")+IFERROR(Y419/H419,"0")+IFERROR(Y420/H420,"0")+IFERROR(Y421/H421,"0")</f>
        <v>468</v>
      </c>
      <c r="Z422" s="385">
        <f>IFERROR(IF(Z417="",0,Z417),"0")+IFERROR(IF(Z418="",0,Z418),"0")+IFERROR(IF(Z419="",0,Z419),"0")+IFERROR(IF(Z420="",0,Z420),"0")+IFERROR(IF(Z421="",0,Z421),"0")</f>
        <v>10.178999999999998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3643</v>
      </c>
      <c r="Y423" s="385">
        <f>IFERROR(SUM(Y417:Y421),"0")</f>
        <v>3650.4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5</v>
      </c>
      <c r="Y436" s="384">
        <f t="shared" si="72"/>
        <v>8.4</v>
      </c>
      <c r="Z436" s="36">
        <f>IFERROR(IF(Y436=0,"",ROUNDUP(Y436/H436,0)*0.00753),"")</f>
        <v>1.506E-2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5.2738095238095228</v>
      </c>
      <c r="BN436" s="64">
        <f t="shared" si="74"/>
        <v>8.86</v>
      </c>
      <c r="BO436" s="64">
        <f t="shared" si="75"/>
        <v>7.631257631257631E-3</v>
      </c>
      <c r="BP436" s="64">
        <f t="shared" si="76"/>
        <v>1.282051282051282E-2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10</v>
      </c>
      <c r="Y438" s="384">
        <f t="shared" si="72"/>
        <v>12.600000000000001</v>
      </c>
      <c r="Z438" s="36">
        <f>IFERROR(IF(Y438=0,"",ROUNDUP(Y438/H438,0)*0.00753),"")</f>
        <v>2.2589999999999999E-2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10.547619047619046</v>
      </c>
      <c r="BN438" s="64">
        <f t="shared" si="74"/>
        <v>13.290000000000001</v>
      </c>
      <c r="BO438" s="64">
        <f t="shared" si="75"/>
        <v>1.5262515262515262E-2</v>
      </c>
      <c r="BP438" s="64">
        <f t="shared" si="76"/>
        <v>1.9230769230769232E-2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3.5714285714285712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3.7650000000000003E-2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15</v>
      </c>
      <c r="Y457" s="385">
        <f>IFERROR(SUM(Y435:Y455),"0")</f>
        <v>21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1802</v>
      </c>
      <c r="Y503" s="384">
        <f t="shared" si="83"/>
        <v>1805.76</v>
      </c>
      <c r="Z503" s="36">
        <f t="shared" si="84"/>
        <v>4.0903200000000002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1924.863636363636</v>
      </c>
      <c r="BN503" s="64">
        <f t="shared" si="86"/>
        <v>1928.8799999999999</v>
      </c>
      <c r="BO503" s="64">
        <f t="shared" si="87"/>
        <v>3.281614219114219</v>
      </c>
      <c r="BP503" s="64">
        <f t="shared" si="88"/>
        <v>3.2884615384615388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2109</v>
      </c>
      <c r="Y505" s="384">
        <f t="shared" si="83"/>
        <v>2112</v>
      </c>
      <c r="Z505" s="36">
        <f t="shared" si="84"/>
        <v>4.7839999999999998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2252.7954545454545</v>
      </c>
      <c r="BN505" s="64">
        <f t="shared" si="86"/>
        <v>2255.9999999999995</v>
      </c>
      <c r="BO505" s="64">
        <f t="shared" si="87"/>
        <v>3.8406905594405596</v>
      </c>
      <c r="BP505" s="64">
        <f t="shared" si="88"/>
        <v>3.8461538461538463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740.719696969697</v>
      </c>
      <c r="Y508" s="385">
        <f>IFERROR(Y500/H500,"0")+IFERROR(Y501/H501,"0")+IFERROR(Y502/H502,"0")+IFERROR(Y503/H503,"0")+IFERROR(Y504/H504,"0")+IFERROR(Y505/H505,"0")+IFERROR(Y506/H506,"0")+IFERROR(Y507/H507,"0")</f>
        <v>742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8.8743200000000009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3911</v>
      </c>
      <c r="Y509" s="385">
        <f>IFERROR(SUM(Y500:Y507),"0")</f>
        <v>3917.76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1162</v>
      </c>
      <c r="Y511" s="384">
        <f>IFERROR(IF(X511="",0,CEILING((X511/$H511),1)*$H511),"")</f>
        <v>1166.8800000000001</v>
      </c>
      <c r="Z511" s="36">
        <f>IFERROR(IF(Y511=0,"",ROUNDUP(Y511/H511,0)*0.01196),"")</f>
        <v>2.64316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1241.2272727272725</v>
      </c>
      <c r="BN511" s="64">
        <f>IFERROR(Y511*I511/H511,"0")</f>
        <v>1246.4399999999998</v>
      </c>
      <c r="BO511" s="64">
        <f>IFERROR(1/J511*(X511/H511),"0")</f>
        <v>2.1161130536130535</v>
      </c>
      <c r="BP511" s="64">
        <f>IFERROR(1/J511*(Y511/H511),"0")</f>
        <v>2.125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220.07575757575756</v>
      </c>
      <c r="Y513" s="385">
        <f>IFERROR(Y511/H511,"0")+IFERROR(Y512/H512,"0")</f>
        <v>221</v>
      </c>
      <c r="Z513" s="385">
        <f>IFERROR(IF(Z511="",0,Z511),"0")+IFERROR(IF(Z512="",0,Z512),"0")</f>
        <v>2.64316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1162</v>
      </c>
      <c r="Y514" s="385">
        <f>IFERROR(SUM(Y511:Y512),"0")</f>
        <v>1166.8800000000001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400</v>
      </c>
      <c r="Y516" s="384">
        <f t="shared" ref="Y516:Y521" si="89">IFERROR(IF(X516="",0,CEILING((X516/$H516),1)*$H516),"")</f>
        <v>401.28000000000003</v>
      </c>
      <c r="Z516" s="36">
        <f>IFERROR(IF(Y516=0,"",ROUNDUP(Y516/H516,0)*0.01196),"")</f>
        <v>0.90895999999999999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427.27272727272725</v>
      </c>
      <c r="BN516" s="64">
        <f t="shared" ref="BN516:BN521" si="91">IFERROR(Y516*I516/H516,"0")</f>
        <v>428.64</v>
      </c>
      <c r="BO516" s="64">
        <f t="shared" ref="BO516:BO521" si="92">IFERROR(1/J516*(X516/H516),"0")</f>
        <v>0.72843822843822836</v>
      </c>
      <c r="BP516" s="64">
        <f t="shared" ref="BP516:BP521" si="93">IFERROR(1/J516*(Y516/H516),"0")</f>
        <v>0.73076923076923084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447</v>
      </c>
      <c r="Y517" s="384">
        <f t="shared" si="89"/>
        <v>448.8</v>
      </c>
      <c r="Z517" s="36">
        <f>IFERROR(IF(Y517=0,"",ROUNDUP(Y517/H517,0)*0.01196),"")</f>
        <v>1.0165999999999999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477.47727272727269</v>
      </c>
      <c r="BN517" s="64">
        <f t="shared" si="91"/>
        <v>479.4</v>
      </c>
      <c r="BO517" s="64">
        <f t="shared" si="92"/>
        <v>0.81402972027972031</v>
      </c>
      <c r="BP517" s="64">
        <f t="shared" si="93"/>
        <v>0.8173076923076924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1515</v>
      </c>
      <c r="Y518" s="384">
        <f t="shared" si="89"/>
        <v>1515.3600000000001</v>
      </c>
      <c r="Z518" s="36">
        <f>IFERROR(IF(Y518=0,"",ROUNDUP(Y518/H518,0)*0.01196),"")</f>
        <v>3.4325200000000002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1618.2954545454545</v>
      </c>
      <c r="BN518" s="64">
        <f t="shared" si="91"/>
        <v>1618.6799999999998</v>
      </c>
      <c r="BO518" s="64">
        <f t="shared" si="92"/>
        <v>2.7589597902097904</v>
      </c>
      <c r="BP518" s="64">
        <f t="shared" si="93"/>
        <v>2.7596153846153846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447.34848484848487</v>
      </c>
      <c r="Y522" s="385">
        <f>IFERROR(Y516/H516,"0")+IFERROR(Y517/H517,"0")+IFERROR(Y518/H518,"0")+IFERROR(Y519/H519,"0")+IFERROR(Y520/H520,"0")+IFERROR(Y521/H521,"0")</f>
        <v>448</v>
      </c>
      <c r="Z522" s="385">
        <f>IFERROR(IF(Z516="",0,Z516),"0")+IFERROR(IF(Z517="",0,Z517),"0")+IFERROR(IF(Z518="",0,Z518),"0")+IFERROR(IF(Z519="",0,Z519),"0")+IFERROR(IF(Z520="",0,Z520),"0")+IFERROR(IF(Z521="",0,Z521),"0")</f>
        <v>5.3580800000000002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2362</v>
      </c>
      <c r="Y523" s="385">
        <f>IFERROR(SUM(Y516:Y521),"0")</f>
        <v>2365.44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17356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17504.129999999997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18544.823734537455</v>
      </c>
      <c r="Y596" s="385">
        <f>IFERROR(SUM(BN22:BN592),"0")</f>
        <v>18701.447000000004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35</v>
      </c>
      <c r="Y597" s="38">
        <f>ROUNDUP(SUM(BP22:BP592),0)</f>
        <v>35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19419.823734537455</v>
      </c>
      <c r="Y598" s="385">
        <f>GrossWeightTotalR+PalletQtyTotalR*25</f>
        <v>19576.447000000004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3235.1544616134374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3258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41.860769999999995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207.6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493.2000000000001</v>
      </c>
      <c r="E605" s="46">
        <f>IFERROR(Y105*1,"0")+IFERROR(Y106*1,"0")+IFERROR(Y107*1,"0")+IFERROR(Y108*1,"0")+IFERROR(Y109*1,"0")+IFERROR(Y113*1,"0")+IFERROR(Y114*1,"0")+IFERROR(Y115*1,"0")+IFERROR(Y116*1,"0")+IFERROR(Y117*1,"0")</f>
        <v>633.90000000000009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1145.5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8.4</v>
      </c>
      <c r="I605" s="46">
        <f>IFERROR(Y191*1,"0")+IFERROR(Y192*1,"0")+IFERROR(Y193*1,"0")+IFERROR(Y194*1,"0")+IFERROR(Y195*1,"0")+IFERROR(Y196*1,"0")+IFERROR(Y197*1,"0")+IFERROR(Y198*1,"0")</f>
        <v>168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1590.8999999999996</v>
      </c>
      <c r="K605" s="46">
        <f>IFERROR(Y247*1,"0")+IFERROR(Y248*1,"0")+IFERROR(Y249*1,"0")+IFERROR(Y250*1,"0")+IFERROR(Y251*1,"0")+IFERROR(Y252*1,"0")+IFERROR(Y253*1,"0")+IFERROR(Y254*1,"0")</f>
        <v>12</v>
      </c>
      <c r="L605" s="381"/>
      <c r="M605" s="46">
        <f>IFERROR(Y259*1,"0")+IFERROR(Y260*1,"0")+IFERROR(Y261*1,"0")+IFERROR(Y262*1,"0")+IFERROR(Y263*1,"0")+IFERROR(Y264*1,"0")+IFERROR(Y265*1,"0")+IFERROR(Y266*1,"0")</f>
        <v>8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230.39999999999998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339.75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1545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3650.4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7450.08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2024-09-05T08:12:00Z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