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131F585-E8BA-43F9-8BDD-669674B649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Z589" i="1" s="1"/>
  <c r="Y588" i="1"/>
  <c r="Y590" i="1" s="1"/>
  <c r="X586" i="1"/>
  <c r="X585" i="1"/>
  <c r="BO584" i="1"/>
  <c r="BM584" i="1"/>
  <c r="Y584" i="1"/>
  <c r="X582" i="1"/>
  <c r="Y581" i="1"/>
  <c r="X581" i="1"/>
  <c r="BP580" i="1"/>
  <c r="BO580" i="1"/>
  <c r="BN580" i="1"/>
  <c r="BM580" i="1"/>
  <c r="Z580" i="1"/>
  <c r="Y580" i="1"/>
  <c r="BP579" i="1"/>
  <c r="BO579" i="1"/>
  <c r="BN579" i="1"/>
  <c r="BM579" i="1"/>
  <c r="Z579" i="1"/>
  <c r="Z581" i="1" s="1"/>
  <c r="Y579" i="1"/>
  <c r="AE605" i="1" s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Y551" i="1"/>
  <c r="X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BP547" i="1"/>
  <c r="BO547" i="1"/>
  <c r="BN547" i="1"/>
  <c r="BM547" i="1"/>
  <c r="Z547" i="1"/>
  <c r="Z551" i="1" s="1"/>
  <c r="Y547" i="1"/>
  <c r="Y552" i="1" s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Y528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29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P511" i="1"/>
  <c r="BO511" i="1"/>
  <c r="BN511" i="1"/>
  <c r="BM511" i="1"/>
  <c r="Z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Y397" i="1" s="1"/>
  <c r="P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Y365" i="1"/>
  <c r="X365" i="1"/>
  <c r="BP364" i="1"/>
  <c r="BO364" i="1"/>
  <c r="BN364" i="1"/>
  <c r="BM364" i="1"/>
  <c r="Z364" i="1"/>
  <c r="Z365" i="1" s="1"/>
  <c r="Y364" i="1"/>
  <c r="V605" i="1" s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0" i="1" s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BP350" i="1"/>
  <c r="BO350" i="1"/>
  <c r="BN350" i="1"/>
  <c r="BM350" i="1"/>
  <c r="Z350" i="1"/>
  <c r="Y350" i="1"/>
  <c r="Y355" i="1" s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R605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Y289" i="1" s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Y244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5" i="1" s="1"/>
  <c r="P225" i="1"/>
  <c r="BP224" i="1"/>
  <c r="BO224" i="1"/>
  <c r="BN224" i="1"/>
  <c r="BM224" i="1"/>
  <c r="Z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Y200" i="1" s="1"/>
  <c r="P192" i="1"/>
  <c r="BP191" i="1"/>
  <c r="BO191" i="1"/>
  <c r="BN191" i="1"/>
  <c r="BM191" i="1"/>
  <c r="Z191" i="1"/>
  <c r="Y191" i="1"/>
  <c r="P191" i="1"/>
  <c r="X187" i="1"/>
  <c r="Y186" i="1"/>
  <c r="X186" i="1"/>
  <c r="BP185" i="1"/>
  <c r="BO185" i="1"/>
  <c r="BN185" i="1"/>
  <c r="BM185" i="1"/>
  <c r="Z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Y172" i="1" s="1"/>
  <c r="P170" i="1"/>
  <c r="BP169" i="1"/>
  <c r="BO169" i="1"/>
  <c r="BN169" i="1"/>
  <c r="BM169" i="1"/>
  <c r="Z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G605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5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5" i="1" s="1"/>
  <c r="Y23" i="1"/>
  <c r="X23" i="1"/>
  <c r="X599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5" i="1"/>
  <c r="X596" i="1"/>
  <c r="X597" i="1"/>
  <c r="Y24" i="1"/>
  <c r="Z26" i="1"/>
  <c r="BN26" i="1"/>
  <c r="BP26" i="1"/>
  <c r="Z28" i="1"/>
  <c r="BN28" i="1"/>
  <c r="Z30" i="1"/>
  <c r="BN30" i="1"/>
  <c r="Z34" i="1"/>
  <c r="BN34" i="1"/>
  <c r="Y37" i="1"/>
  <c r="C605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Y82" i="1"/>
  <c r="Z85" i="1"/>
  <c r="Z90" i="1" s="1"/>
  <c r="BN85" i="1"/>
  <c r="BP85" i="1"/>
  <c r="Z87" i="1"/>
  <c r="BN87" i="1"/>
  <c r="Z89" i="1"/>
  <c r="BN89" i="1"/>
  <c r="Z93" i="1"/>
  <c r="Z95" i="1" s="1"/>
  <c r="BN93" i="1"/>
  <c r="BP93" i="1"/>
  <c r="Y96" i="1"/>
  <c r="Z99" i="1"/>
  <c r="Z101" i="1" s="1"/>
  <c r="BN99" i="1"/>
  <c r="BP99" i="1"/>
  <c r="E605" i="1"/>
  <c r="Z106" i="1"/>
  <c r="Z110" i="1" s="1"/>
  <c r="BN106" i="1"/>
  <c r="BP106" i="1"/>
  <c r="Z108" i="1"/>
  <c r="BN108" i="1"/>
  <c r="Y111" i="1"/>
  <c r="Z114" i="1"/>
  <c r="Z118" i="1" s="1"/>
  <c r="BN114" i="1"/>
  <c r="BP114" i="1"/>
  <c r="Z116" i="1"/>
  <c r="BN116" i="1"/>
  <c r="F605" i="1"/>
  <c r="Z123" i="1"/>
  <c r="Z127" i="1" s="1"/>
  <c r="BN123" i="1"/>
  <c r="BP123" i="1"/>
  <c r="Z125" i="1"/>
  <c r="BN125" i="1"/>
  <c r="Y128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05" i="1"/>
  <c r="Z170" i="1"/>
  <c r="Z172" i="1" s="1"/>
  <c r="BN170" i="1"/>
  <c r="BP170" i="1"/>
  <c r="Y173" i="1"/>
  <c r="Y181" i="1"/>
  <c r="Z176" i="1"/>
  <c r="BN176" i="1"/>
  <c r="Y180" i="1"/>
  <c r="BP184" i="1"/>
  <c r="BN184" i="1"/>
  <c r="Z184" i="1"/>
  <c r="Z186" i="1" s="1"/>
  <c r="BP194" i="1"/>
  <c r="BN194" i="1"/>
  <c r="Z194" i="1"/>
  <c r="BP198" i="1"/>
  <c r="BN198" i="1"/>
  <c r="Z198" i="1"/>
  <c r="J605" i="1"/>
  <c r="Y206" i="1"/>
  <c r="BP203" i="1"/>
  <c r="BN203" i="1"/>
  <c r="Z203" i="1"/>
  <c r="Z205" i="1" s="1"/>
  <c r="Y210" i="1"/>
  <c r="BP215" i="1"/>
  <c r="BN215" i="1"/>
  <c r="Z215" i="1"/>
  <c r="BP219" i="1"/>
  <c r="BN219" i="1"/>
  <c r="Z219" i="1"/>
  <c r="Y236" i="1"/>
  <c r="BP227" i="1"/>
  <c r="BN227" i="1"/>
  <c r="Z227" i="1"/>
  <c r="BP231" i="1"/>
  <c r="BN231" i="1"/>
  <c r="Z231" i="1"/>
  <c r="BP239" i="1"/>
  <c r="BN239" i="1"/>
  <c r="Z239" i="1"/>
  <c r="Z243" i="1" s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F9" i="1"/>
  <c r="J9" i="1"/>
  <c r="Y77" i="1"/>
  <c r="Y155" i="1"/>
  <c r="Y599" i="1" s="1"/>
  <c r="Z180" i="1"/>
  <c r="BP178" i="1"/>
  <c r="BN178" i="1"/>
  <c r="Y596" i="1" s="1"/>
  <c r="Z178" i="1"/>
  <c r="BP192" i="1"/>
  <c r="Y597" i="1" s="1"/>
  <c r="BN192" i="1"/>
  <c r="Z192" i="1"/>
  <c r="Z199" i="1" s="1"/>
  <c r="BP196" i="1"/>
  <c r="BN196" i="1"/>
  <c r="Z196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Z235" i="1" s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Z267" i="1" s="1"/>
  <c r="BP263" i="1"/>
  <c r="BN263" i="1"/>
  <c r="Z263" i="1"/>
  <c r="Y267" i="1"/>
  <c r="BP273" i="1"/>
  <c r="BN273" i="1"/>
  <c r="Z273" i="1"/>
  <c r="Z277" i="1" s="1"/>
  <c r="Y277" i="1"/>
  <c r="Z289" i="1"/>
  <c r="BP287" i="1"/>
  <c r="BN287" i="1"/>
  <c r="Z287" i="1"/>
  <c r="BP296" i="1"/>
  <c r="BN296" i="1"/>
  <c r="Z296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Z354" i="1" s="1"/>
  <c r="Y361" i="1"/>
  <c r="Z37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BP358" i="1"/>
  <c r="BN358" i="1"/>
  <c r="Z358" i="1"/>
  <c r="Z360" i="1" s="1"/>
  <c r="BP377" i="1"/>
  <c r="BN377" i="1"/>
  <c r="Z377" i="1"/>
  <c r="Z385" i="1" s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Z396" i="1" s="1"/>
  <c r="X605" i="1"/>
  <c r="Y410" i="1"/>
  <c r="BP405" i="1"/>
  <c r="BN405" i="1"/>
  <c r="Z405" i="1"/>
  <c r="Z409" i="1" s="1"/>
  <c r="Y409" i="1"/>
  <c r="BP413" i="1"/>
  <c r="BN413" i="1"/>
  <c r="Z413" i="1"/>
  <c r="Z414" i="1" s="1"/>
  <c r="Y415" i="1"/>
  <c r="Y422" i="1"/>
  <c r="BP417" i="1"/>
  <c r="BN417" i="1"/>
  <c r="Z417" i="1"/>
  <c r="Z422" i="1" s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Z52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Y598" i="1" l="1"/>
  <c r="Z575" i="1"/>
  <c r="Z561" i="1"/>
  <c r="Z522" i="1"/>
  <c r="Z508" i="1"/>
  <c r="Z325" i="1"/>
  <c r="Z255" i="1"/>
  <c r="Z36" i="1"/>
  <c r="Z544" i="1"/>
  <c r="Z479" i="1"/>
  <c r="Z456" i="1"/>
  <c r="Z347" i="1"/>
  <c r="Z332" i="1"/>
  <c r="Z221" i="1"/>
  <c r="Z144" i="1"/>
  <c r="Z76" i="1"/>
  <c r="Y595" i="1"/>
  <c r="X598" i="1"/>
  <c r="Z600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<sst xmlns="http://schemas.openxmlformats.org/spreadsheetml/2006/main" count="2464" uniqueCount="786">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</sst>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6" zoomScaleNormal="100" zoomScaleSheetLayoutView="100" workbookViewId="0">
      <selection activeCell="AB601" sqref="AB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30</v>
      </c>
      <c r="Y192" s="384">
        <f t="shared" si="26"/>
        <v>33.6</v>
      </c>
      <c r="Z192" s="36">
        <f>IFERROR(IF(Y192=0,"",ROUNDUP(Y192/H192,0)*0.00753),"")</f>
        <v>6.0240000000000002E-2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31.857142857142858</v>
      </c>
      <c r="BN192" s="64">
        <f t="shared" si="28"/>
        <v>35.68</v>
      </c>
      <c r="BO192" s="64">
        <f t="shared" si="29"/>
        <v>4.5787545787545784E-2</v>
      </c>
      <c r="BP192" s="64">
        <f t="shared" si="30"/>
        <v>5.128205128205128E-2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30</v>
      </c>
      <c r="Y193" s="384">
        <f t="shared" si="26"/>
        <v>33.6</v>
      </c>
      <c r="Z193" s="36">
        <f>IFERROR(IF(Y193=0,"",ROUNDUP(Y193/H193,0)*0.00753),"")</f>
        <v>6.0240000000000002E-2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31.428571428571427</v>
      </c>
      <c r="BN193" s="64">
        <f t="shared" si="28"/>
        <v>35.200000000000003</v>
      </c>
      <c r="BO193" s="64">
        <f t="shared" si="29"/>
        <v>4.5787545787545784E-2</v>
      </c>
      <c r="BP193" s="64">
        <f t="shared" si="30"/>
        <v>5.128205128205128E-2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12.6</v>
      </c>
      <c r="Y196" s="384">
        <f t="shared" si="26"/>
        <v>12.600000000000001</v>
      </c>
      <c r="Z196" s="36">
        <f>IFERROR(IF(Y196=0,"",ROUNDUP(Y196/H196,0)*0.00502),"")</f>
        <v>3.0120000000000001E-2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13.200000000000001</v>
      </c>
      <c r="BN196" s="64">
        <f t="shared" si="28"/>
        <v>13.200000000000003</v>
      </c>
      <c r="BO196" s="64">
        <f t="shared" si="29"/>
        <v>2.5641025641025644E-2</v>
      </c>
      <c r="BP196" s="64">
        <f t="shared" si="30"/>
        <v>2.5641025641025644E-2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20.285714285714285</v>
      </c>
      <c r="Y199" s="385">
        <f>IFERROR(Y191/H191,"0")+IFERROR(Y192/H192,"0")+IFERROR(Y193/H193,"0")+IFERROR(Y194/H194,"0")+IFERROR(Y195/H195,"0")+IFERROR(Y196/H196,"0")+IFERROR(Y197/H197,"0")+IFERROR(Y198/H198,"0")</f>
        <v>22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0.15060000000000001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72.599999999999994</v>
      </c>
      <c r="Y200" s="385">
        <f>IFERROR(SUM(Y191:Y198),"0")</f>
        <v>79.800000000000011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150</v>
      </c>
      <c r="Y224" s="384">
        <f t="shared" ref="Y224:Y234" si="36">IFERROR(IF(X224="",0,CEILING((X224/$H224),1)*$H224),"")</f>
        <v>153.9</v>
      </c>
      <c r="Z224" s="36">
        <f>IFERROR(IF(Y224=0,"",ROUNDUP(Y224/H224,0)*0.02175),"")</f>
        <v>0.41324999999999995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160.44444444444443</v>
      </c>
      <c r="BN224" s="64">
        <f t="shared" ref="BN224:BN234" si="38">IFERROR(Y224*I224/H224,"0")</f>
        <v>164.61600000000001</v>
      </c>
      <c r="BO224" s="64">
        <f t="shared" ref="BO224:BO234" si="39">IFERROR(1/J224*(X224/H224),"0")</f>
        <v>0.3306878306878307</v>
      </c>
      <c r="BP224" s="64">
        <f t="shared" ref="BP224:BP234" si="40">IFERROR(1/J224*(Y224/H224),"0")</f>
        <v>0.33928571428571425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100</v>
      </c>
      <c r="Y225" s="384">
        <f t="shared" si="36"/>
        <v>101.39999999999999</v>
      </c>
      <c r="Z225" s="36">
        <f>IFERROR(IF(Y225=0,"",ROUNDUP(Y225/H225,0)*0.02175),"")</f>
        <v>0.28275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107.23076923076924</v>
      </c>
      <c r="BN225" s="64">
        <f t="shared" si="38"/>
        <v>108.732</v>
      </c>
      <c r="BO225" s="64">
        <f t="shared" si="39"/>
        <v>0.22893772893772893</v>
      </c>
      <c r="BP225" s="64">
        <f t="shared" si="40"/>
        <v>0.23214285714285712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144</v>
      </c>
      <c r="Y228" s="384">
        <f t="shared" si="36"/>
        <v>144</v>
      </c>
      <c r="Z228" s="36">
        <f t="shared" ref="Z228:Z234" si="41">IFERROR(IF(Y228=0,"",ROUNDUP(Y228/H228,0)*0.00753),"")</f>
        <v>0.45180000000000003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161.4</v>
      </c>
      <c r="BN228" s="64">
        <f t="shared" si="38"/>
        <v>161.4</v>
      </c>
      <c r="BO228" s="64">
        <f t="shared" si="39"/>
        <v>0.38461538461538458</v>
      </c>
      <c r="BP228" s="64">
        <f t="shared" si="40"/>
        <v>0.38461538461538458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108</v>
      </c>
      <c r="Y230" s="384">
        <f t="shared" si="36"/>
        <v>108</v>
      </c>
      <c r="Z230" s="36">
        <f t="shared" si="41"/>
        <v>0.33884999999999998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120.24000000000001</v>
      </c>
      <c r="BN230" s="64">
        <f t="shared" si="38"/>
        <v>120.24000000000001</v>
      </c>
      <c r="BO230" s="64">
        <f t="shared" si="39"/>
        <v>0.28846153846153844</v>
      </c>
      <c r="BP230" s="64">
        <f t="shared" si="40"/>
        <v>0.28846153846153844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144</v>
      </c>
      <c r="Y231" s="384">
        <f t="shared" si="36"/>
        <v>144</v>
      </c>
      <c r="Z231" s="36">
        <f t="shared" si="41"/>
        <v>0.45180000000000003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160.32000000000002</v>
      </c>
      <c r="BN231" s="64">
        <f t="shared" si="38"/>
        <v>160.32000000000002</v>
      </c>
      <c r="BO231" s="64">
        <f t="shared" si="39"/>
        <v>0.38461538461538458</v>
      </c>
      <c r="BP231" s="64">
        <f t="shared" si="40"/>
        <v>0.38461538461538458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144</v>
      </c>
      <c r="Y233" s="384">
        <f t="shared" si="36"/>
        <v>144</v>
      </c>
      <c r="Z233" s="36">
        <f t="shared" si="41"/>
        <v>0.45180000000000003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160.32000000000002</v>
      </c>
      <c r="BN233" s="64">
        <f t="shared" si="38"/>
        <v>160.32000000000002</v>
      </c>
      <c r="BO233" s="64">
        <f t="shared" si="39"/>
        <v>0.38461538461538458</v>
      </c>
      <c r="BP233" s="64">
        <f t="shared" si="40"/>
        <v>0.38461538461538458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144</v>
      </c>
      <c r="Y234" s="384">
        <f t="shared" si="36"/>
        <v>144</v>
      </c>
      <c r="Z234" s="36">
        <f t="shared" si="41"/>
        <v>0.45180000000000003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160.68</v>
      </c>
      <c r="BN234" s="64">
        <f t="shared" si="38"/>
        <v>160.68</v>
      </c>
      <c r="BO234" s="64">
        <f t="shared" si="39"/>
        <v>0.38461538461538458</v>
      </c>
      <c r="BP234" s="64">
        <f t="shared" si="40"/>
        <v>0.38461538461538458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316.33903133903135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317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2.84205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934</v>
      </c>
      <c r="Y236" s="385">
        <f>IFERROR(SUM(Y224:Y234),"0")</f>
        <v>939.3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19.2</v>
      </c>
      <c r="Y241" s="384">
        <f>IFERROR(IF(X241="",0,CEILING((X241/$H241),1)*$H241),"")</f>
        <v>19.2</v>
      </c>
      <c r="Z241" s="36">
        <f>IFERROR(IF(Y241=0,"",ROUNDUP(Y241/H241,0)*0.00753),"")</f>
        <v>6.0240000000000002E-2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21.376000000000001</v>
      </c>
      <c r="BN241" s="64">
        <f>IFERROR(Y241*I241/H241,"0")</f>
        <v>21.376000000000001</v>
      </c>
      <c r="BO241" s="64">
        <f>IFERROR(1/J241*(X241/H241),"0")</f>
        <v>5.128205128205128E-2</v>
      </c>
      <c r="BP241" s="64">
        <f>IFERROR(1/J241*(Y241/H241),"0")</f>
        <v>5.128205128205128E-2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8</v>
      </c>
      <c r="Y243" s="385">
        <f>IFERROR(Y238/H238,"0")+IFERROR(Y239/H239,"0")+IFERROR(Y240/H240,"0")+IFERROR(Y241/H241,"0")+IFERROR(Y242/H242,"0")</f>
        <v>8</v>
      </c>
      <c r="Z243" s="385">
        <f>IFERROR(IF(Z238="",0,Z238),"0")+IFERROR(IF(Z239="",0,Z239),"0")+IFERROR(IF(Z240="",0,Z240),"0")+IFERROR(IF(Z241="",0,Z241),"0")+IFERROR(IF(Z242="",0,Z242),"0")</f>
        <v>6.0240000000000002E-2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19.2</v>
      </c>
      <c r="Y244" s="385">
        <f>IFERROR(SUM(Y238:Y242),"0")</f>
        <v>19.2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80</v>
      </c>
      <c r="Y344" s="384">
        <f>IFERROR(IF(X344="",0,CEILING((X344/$H344),1)*$H344),"")</f>
        <v>84</v>
      </c>
      <c r="Z344" s="36">
        <f>IFERROR(IF(Y344=0,"",ROUNDUP(Y344/H344,0)*0.02175),"")</f>
        <v>0.21749999999999997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85.371428571428567</v>
      </c>
      <c r="BN344" s="64">
        <f>IFERROR(Y344*I344/H344,"0")</f>
        <v>89.64</v>
      </c>
      <c r="BO344" s="64">
        <f>IFERROR(1/J344*(X344/H344),"0")</f>
        <v>0.17006802721088435</v>
      </c>
      <c r="BP344" s="64">
        <f>IFERROR(1/J344*(Y344/H344),"0")</f>
        <v>0.17857142857142855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9.5238095238095237</v>
      </c>
      <c r="Y347" s="385">
        <f>IFERROR(Y344/H344,"0")+IFERROR(Y345/H345,"0")+IFERROR(Y346/H346,"0")</f>
        <v>10</v>
      </c>
      <c r="Z347" s="385">
        <f>IFERROR(IF(Z344="",0,Z344),"0")+IFERROR(IF(Z345="",0,Z345),"0")+IFERROR(IF(Z346="",0,Z346),"0")</f>
        <v>0.21749999999999997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80</v>
      </c>
      <c r="Y348" s="385">
        <f>IFERROR(SUM(Y344:Y346),"0")</f>
        <v>84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2000</v>
      </c>
      <c r="Y377" s="384">
        <f t="shared" si="67"/>
        <v>2010</v>
      </c>
      <c r="Z377" s="36">
        <f>IFERROR(IF(Y377=0,"",ROUNDUP(Y377/H377,0)*0.02175),"")</f>
        <v>2.9144999999999999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2064</v>
      </c>
      <c r="BN377" s="64">
        <f t="shared" si="69"/>
        <v>2074.3200000000002</v>
      </c>
      <c r="BO377" s="64">
        <f t="shared" si="70"/>
        <v>2.7777777777777777</v>
      </c>
      <c r="BP377" s="64">
        <f t="shared" si="71"/>
        <v>2.7916666666666665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1000</v>
      </c>
      <c r="Y381" s="384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200</v>
      </c>
      <c r="Y385" s="385">
        <f>IFERROR(Y376/H376,"0")+IFERROR(Y377/H377,"0")+IFERROR(Y378/H378,"0")+IFERROR(Y379/H379,"0")+IFERROR(Y380/H380,"0")+IFERROR(Y381/H381,"0")+IFERROR(Y382/H382,"0")+IFERROR(Y383/H383,"0")+IFERROR(Y384/H384,"0")</f>
        <v>201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4.3717499999999996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3000</v>
      </c>
      <c r="Y386" s="385">
        <f>IFERROR(SUM(Y376:Y384),"0")</f>
        <v>3015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1000</v>
      </c>
      <c r="Y388" s="384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66.666666666666671</v>
      </c>
      <c r="Y390" s="385">
        <f>IFERROR(Y388/H388,"0")+IFERROR(Y389/H389,"0")</f>
        <v>67</v>
      </c>
      <c r="Z390" s="385">
        <f>IFERROR(IF(Z388="",0,Z388),"0")+IFERROR(IF(Z389="",0,Z389),"0")</f>
        <v>1.4572499999999999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1000</v>
      </c>
      <c r="Y391" s="385">
        <f>IFERROR(SUM(Y388:Y389),"0")</f>
        <v>1005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300</v>
      </c>
      <c r="Y399" s="384">
        <f>IFERROR(IF(X399="",0,CEILING((X399/$H399),1)*$H399),"")</f>
        <v>304.2</v>
      </c>
      <c r="Z399" s="36">
        <f>IFERROR(IF(Y399=0,"",ROUNDUP(Y399/H399,0)*0.02175),"")</f>
        <v>0.84824999999999995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321.69230769230774</v>
      </c>
      <c r="BN399" s="64">
        <f>IFERROR(Y399*I399/H399,"0")</f>
        <v>326.19600000000003</v>
      </c>
      <c r="BO399" s="64">
        <f>IFERROR(1/J399*(X399/H399),"0")</f>
        <v>0.6868131868131867</v>
      </c>
      <c r="BP399" s="64">
        <f>IFERROR(1/J399*(Y399/H399),"0")</f>
        <v>0.6964285714285714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38.46153846153846</v>
      </c>
      <c r="Y401" s="385">
        <f>IFERROR(Y399/H399,"0")+IFERROR(Y400/H400,"0")</f>
        <v>39</v>
      </c>
      <c r="Z401" s="385">
        <f>IFERROR(IF(Z399="",0,Z399),"0")+IFERROR(IF(Z400="",0,Z400),"0")</f>
        <v>0.84824999999999995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300</v>
      </c>
      <c r="Y402" s="385">
        <f>IFERROR(SUM(Y399:Y400),"0")</f>
        <v>304.2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30</v>
      </c>
      <c r="Y417" s="384">
        <f>IFERROR(IF(X417="",0,CEILING((X417/$H417),1)*$H417),"")</f>
        <v>31.2</v>
      </c>
      <c r="Z417" s="36">
        <f>IFERROR(IF(Y417=0,"",ROUNDUP(Y417/H417,0)*0.02175),"")</f>
        <v>8.6999999999999994E-2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32.169230769230772</v>
      </c>
      <c r="BN417" s="64">
        <f>IFERROR(Y417*I417/H417,"0")</f>
        <v>33.456000000000003</v>
      </c>
      <c r="BO417" s="64">
        <f>IFERROR(1/J417*(X417/H417),"0")</f>
        <v>6.8681318681318673E-2</v>
      </c>
      <c r="BP417" s="64">
        <f>IFERROR(1/J417*(Y417/H417),"0")</f>
        <v>7.1428571428571425E-2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3.8461538461538463</v>
      </c>
      <c r="Y422" s="385">
        <f>IFERROR(Y417/H417,"0")+IFERROR(Y418/H418,"0")+IFERROR(Y419/H419,"0")+IFERROR(Y420/H420,"0")+IFERROR(Y421/H421,"0")</f>
        <v>4</v>
      </c>
      <c r="Z422" s="385">
        <f>IFERROR(IF(Z417="",0,Z417),"0")+IFERROR(IF(Z418="",0,Z418),"0")+IFERROR(IF(Z419="",0,Z419),"0")+IFERROR(IF(Z420="",0,Z420),"0")+IFERROR(IF(Z421="",0,Z421),"0")</f>
        <v>8.6999999999999994E-2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30</v>
      </c>
      <c r="Y423" s="385">
        <f>IFERROR(SUM(Y417:Y421),"0")</f>
        <v>31.2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30</v>
      </c>
      <c r="Y436" s="384">
        <f t="shared" si="72"/>
        <v>33.6</v>
      </c>
      <c r="Z436" s="36">
        <f>IFERROR(IF(Y436=0,"",ROUNDUP(Y436/H436,0)*0.00753),"")</f>
        <v>6.0240000000000002E-2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31.642857142857135</v>
      </c>
      <c r="BN436" s="64">
        <f t="shared" si="74"/>
        <v>35.44</v>
      </c>
      <c r="BO436" s="64">
        <f t="shared" si="75"/>
        <v>4.5787545787545784E-2</v>
      </c>
      <c r="BP436" s="64">
        <f t="shared" si="76"/>
        <v>5.128205128205128E-2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50</v>
      </c>
      <c r="Y438" s="384">
        <f t="shared" si="72"/>
        <v>50.400000000000006</v>
      </c>
      <c r="Z438" s="36">
        <f>IFERROR(IF(Y438=0,"",ROUNDUP(Y438/H438,0)*0.00753),"")</f>
        <v>9.0359999999999996E-2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52.738095238095234</v>
      </c>
      <c r="BN438" s="64">
        <f t="shared" si="74"/>
        <v>53.160000000000004</v>
      </c>
      <c r="BO438" s="64">
        <f t="shared" si="75"/>
        <v>7.6312576312576319E-2</v>
      </c>
      <c r="BP438" s="64">
        <f t="shared" si="76"/>
        <v>7.6923076923076927E-2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4.1999999999999993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4.4599999999999991</v>
      </c>
      <c r="BN446" s="64">
        <f t="shared" si="74"/>
        <v>4.46</v>
      </c>
      <c r="BO446" s="64">
        <f t="shared" si="75"/>
        <v>8.5470085470085461E-3</v>
      </c>
      <c r="BP446" s="64">
        <f t="shared" si="76"/>
        <v>8.5470085470085479E-3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12.6</v>
      </c>
      <c r="Y451" s="384">
        <f t="shared" si="72"/>
        <v>12.600000000000001</v>
      </c>
      <c r="Z451" s="36">
        <f t="shared" si="77"/>
        <v>3.0120000000000001E-2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13.379999999999999</v>
      </c>
      <c r="BN451" s="64">
        <f t="shared" si="74"/>
        <v>13.38</v>
      </c>
      <c r="BO451" s="64">
        <f t="shared" si="75"/>
        <v>2.5641025641025644E-2</v>
      </c>
      <c r="BP451" s="64">
        <f t="shared" si="76"/>
        <v>2.5641025641025644E-2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27.047619047619047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28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0.19076000000000001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96.8</v>
      </c>
      <c r="Y457" s="385">
        <f>IFERROR(SUM(Y435:Y455),"0")</f>
        <v>100.80000000000001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0</v>
      </c>
      <c r="Y508" s="385">
        <f>IFERROR(Y500/H500,"0")+IFERROR(Y501/H501,"0")+IFERROR(Y502/H502,"0")+IFERROR(Y503/H503,"0")+IFERROR(Y504/H504,"0")+IFERROR(Y505/H505,"0")+IFERROR(Y506/H506,"0")+IFERROR(Y507/H507,"0")</f>
        <v>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0</v>
      </c>
      <c r="Y509" s="385">
        <f>IFERROR(SUM(Y500:Y507),"0")</f>
        <v>0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40</v>
      </c>
      <c r="Y554" s="384">
        <f t="shared" ref="Y554:Y560" si="99">IFERROR(IF(X554="",0,CEILING((X554/$H554),1)*$H554),"")</f>
        <v>42</v>
      </c>
      <c r="Z554" s="36">
        <f>IFERROR(IF(Y554=0,"",ROUNDUP(Y554/H554,0)*0.00753),"")</f>
        <v>7.5300000000000006E-2</v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42.476190476190474</v>
      </c>
      <c r="BN554" s="64">
        <f t="shared" ref="BN554:BN560" si="101">IFERROR(Y554*I554/H554,"0")</f>
        <v>44.599999999999994</v>
      </c>
      <c r="BO554" s="64">
        <f t="shared" ref="BO554:BO560" si="102">IFERROR(1/J554*(X554/H554),"0")</f>
        <v>6.1050061050061048E-2</v>
      </c>
      <c r="BP554" s="64">
        <f t="shared" ref="BP554:BP560" si="103">IFERROR(1/J554*(Y554/H554),"0")</f>
        <v>6.4102564102564097E-2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9.5238095238095237</v>
      </c>
      <c r="Y561" s="385">
        <f>IFERROR(Y554/H554,"0")+IFERROR(Y555/H555,"0")+IFERROR(Y556/H556,"0")+IFERROR(Y557/H557,"0")+IFERROR(Y558/H558,"0")+IFERROR(Y559/H559,"0")+IFERROR(Y560/H560,"0")</f>
        <v>10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7.5300000000000006E-2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40</v>
      </c>
      <c r="Y562" s="385">
        <f>IFERROR(SUM(Y554:Y560),"0")</f>
        <v>42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500</v>
      </c>
      <c r="Y564" s="384">
        <f>IFERROR(IF(X564="",0,CEILING((X564/$H564),1)*$H564),"")</f>
        <v>507</v>
      </c>
      <c r="Z564" s="36">
        <f>IFERROR(IF(Y564=0,"",ROUNDUP(Y564/H564,0)*0.02175),"")</f>
        <v>1.4137499999999998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536.15384615384619</v>
      </c>
      <c r="BN564" s="64">
        <f>IFERROR(Y564*I564/H564,"0")</f>
        <v>543.66000000000008</v>
      </c>
      <c r="BO564" s="64">
        <f>IFERROR(1/J564*(X564/H564),"0")</f>
        <v>1.1446886446886446</v>
      </c>
      <c r="BP564" s="64">
        <f>IFERROR(1/J564*(Y564/H564),"0")</f>
        <v>1.1607142857142856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64.102564102564102</v>
      </c>
      <c r="Y568" s="385">
        <f>IFERROR(Y564/H564,"0")+IFERROR(Y565/H565,"0")+IFERROR(Y566/H566,"0")+IFERROR(Y567/H567,"0")</f>
        <v>65</v>
      </c>
      <c r="Z568" s="385">
        <f>IFERROR(IF(Z564="",0,Z564),"0")+IFERROR(IF(Z565="",0,Z565),"0")+IFERROR(IF(Z566="",0,Z566),"0")+IFERROR(IF(Z567="",0,Z567),"0")</f>
        <v>1.4137499999999998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500</v>
      </c>
      <c r="Y569" s="385">
        <f>IFERROR(SUM(Y564:Y567),"0")</f>
        <v>507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6072.6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6127.5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6376.5808840048849</v>
      </c>
      <c r="Y596" s="385">
        <f>IFERROR(SUM(BN22:BN592),"0")</f>
        <v>6434.3959999999997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11</v>
      </c>
      <c r="Y597" s="38">
        <f>ROUNDUP(SUM(BP22:BP592),0)</f>
        <v>11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6651.5808840048849</v>
      </c>
      <c r="Y598" s="385">
        <f>GrossWeightTotalR+PalletQtyTotalR*25</f>
        <v>6709.3959999999997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763.79690679690668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771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11.714449999999999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79.800000000000011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958.5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84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4324.2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31.2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100.80000000000001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549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2024-09-05T07:51:20Z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