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8,24\29,08,24 ПОКОМ ЗПФ филиалы\"/>
    </mc:Choice>
  </mc:AlternateContent>
  <xr:revisionPtr revIDLastSave="0" documentId="13_ncr:1_{44743BF3-70E7-44AE-8960-83E5213AAE8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2" i="1" l="1"/>
  <c r="Q51" i="1"/>
  <c r="Q50" i="1"/>
  <c r="Q47" i="1"/>
  <c r="Q46" i="1"/>
  <c r="Q44" i="1"/>
  <c r="Q43" i="1"/>
  <c r="Q42" i="1"/>
  <c r="Q40" i="1"/>
  <c r="Q37" i="1"/>
  <c r="Q36" i="1"/>
  <c r="F42" i="1" l="1"/>
  <c r="E42" i="1"/>
  <c r="F35" i="1"/>
  <c r="E35" i="1"/>
  <c r="F19" i="1"/>
  <c r="E19" i="1"/>
  <c r="F13" i="1"/>
  <c r="E13" i="1"/>
  <c r="AH78" i="1"/>
  <c r="AG78" i="1"/>
  <c r="AH77" i="1"/>
  <c r="AG77" i="1"/>
  <c r="AH76" i="1"/>
  <c r="AG76" i="1"/>
  <c r="AH75" i="1"/>
  <c r="AG75" i="1"/>
  <c r="AH74" i="1"/>
  <c r="AG74" i="1"/>
  <c r="AH73" i="1"/>
  <c r="AG73" i="1"/>
  <c r="AH72" i="1"/>
  <c r="AG72" i="1"/>
  <c r="AH71" i="1"/>
  <c r="AG71" i="1"/>
  <c r="AH70" i="1"/>
  <c r="AG70" i="1"/>
  <c r="AH69" i="1"/>
  <c r="AG69" i="1"/>
  <c r="AH68" i="1"/>
  <c r="AG68" i="1"/>
  <c r="AH67" i="1"/>
  <c r="AG67" i="1"/>
  <c r="AH66" i="1"/>
  <c r="AG66" i="1"/>
  <c r="AH65" i="1"/>
  <c r="AG65" i="1"/>
  <c r="AH61" i="1"/>
  <c r="AG61" i="1"/>
  <c r="AH60" i="1"/>
  <c r="AG60" i="1"/>
  <c r="AH59" i="1"/>
  <c r="AG59" i="1"/>
  <c r="AH58" i="1"/>
  <c r="AG58" i="1"/>
  <c r="AH57" i="1"/>
  <c r="AG57" i="1"/>
  <c r="AH56" i="1"/>
  <c r="AG56" i="1"/>
  <c r="AH55" i="1"/>
  <c r="AG55" i="1"/>
  <c r="AH54" i="1"/>
  <c r="AG54" i="1"/>
  <c r="AH53" i="1"/>
  <c r="AG53" i="1"/>
  <c r="AH52" i="1"/>
  <c r="AG52" i="1"/>
  <c r="AH51" i="1"/>
  <c r="AG51" i="1"/>
  <c r="AH50" i="1"/>
  <c r="AG50" i="1"/>
  <c r="AH49" i="1"/>
  <c r="AG49" i="1"/>
  <c r="AH48" i="1"/>
  <c r="AG48" i="1"/>
  <c r="AH47" i="1"/>
  <c r="AG47" i="1"/>
  <c r="AH46" i="1"/>
  <c r="AG46" i="1"/>
  <c r="AH45" i="1"/>
  <c r="AG45" i="1"/>
  <c r="AH44" i="1"/>
  <c r="AG44" i="1"/>
  <c r="AH43" i="1"/>
  <c r="AG43" i="1"/>
  <c r="AH42" i="1"/>
  <c r="AG42" i="1"/>
  <c r="AH40" i="1"/>
  <c r="AG40" i="1"/>
  <c r="AH38" i="1"/>
  <c r="AG38" i="1"/>
  <c r="AH37" i="1"/>
  <c r="AG37" i="1"/>
  <c r="AH36" i="1"/>
  <c r="AG36" i="1"/>
  <c r="AH35" i="1"/>
  <c r="AG35" i="1"/>
  <c r="AH34" i="1"/>
  <c r="AG34" i="1"/>
  <c r="AH33" i="1"/>
  <c r="AG33" i="1"/>
  <c r="AH32" i="1"/>
  <c r="AG32" i="1"/>
  <c r="AH31" i="1"/>
  <c r="AG31" i="1"/>
  <c r="AH30" i="1"/>
  <c r="AG30" i="1"/>
  <c r="AH29" i="1"/>
  <c r="AG29" i="1"/>
  <c r="AH28" i="1"/>
  <c r="AG28" i="1"/>
  <c r="AH27" i="1"/>
  <c r="AG27" i="1"/>
  <c r="AH26" i="1"/>
  <c r="AG26" i="1"/>
  <c r="AH25" i="1"/>
  <c r="AG25" i="1"/>
  <c r="AH23" i="1"/>
  <c r="AG23" i="1"/>
  <c r="AH22" i="1"/>
  <c r="AG22" i="1"/>
  <c r="AH21" i="1"/>
  <c r="AG21" i="1"/>
  <c r="AH20" i="1"/>
  <c r="AG20" i="1"/>
  <c r="AH19" i="1"/>
  <c r="AG19" i="1"/>
  <c r="AH17" i="1"/>
  <c r="AG17" i="1"/>
  <c r="AH16" i="1"/>
  <c r="AG16" i="1"/>
  <c r="AH15" i="1"/>
  <c r="AG15" i="1"/>
  <c r="AH13" i="1"/>
  <c r="AG13" i="1"/>
  <c r="AH12" i="1"/>
  <c r="AG12" i="1"/>
  <c r="AH11" i="1"/>
  <c r="AG11" i="1"/>
  <c r="AH10" i="1"/>
  <c r="AG10" i="1"/>
  <c r="AH9" i="1"/>
  <c r="AG9" i="1"/>
  <c r="AH8" i="1"/>
  <c r="AG8" i="1"/>
  <c r="AH7" i="1"/>
  <c r="AG7" i="1"/>
  <c r="AH6" i="1"/>
  <c r="AG6" i="1"/>
  <c r="O7" i="1" l="1"/>
  <c r="O8" i="1"/>
  <c r="O9" i="1"/>
  <c r="O10" i="1"/>
  <c r="O11" i="1"/>
  <c r="O12" i="1"/>
  <c r="Q12" i="1" s="1"/>
  <c r="O13" i="1"/>
  <c r="O14" i="1"/>
  <c r="O15" i="1"/>
  <c r="O16" i="1"/>
  <c r="O17" i="1"/>
  <c r="Q17" i="1" s="1"/>
  <c r="O18" i="1"/>
  <c r="O19" i="1"/>
  <c r="O20" i="1"/>
  <c r="O21" i="1"/>
  <c r="O22" i="1"/>
  <c r="O23" i="1"/>
  <c r="O24" i="1"/>
  <c r="O25" i="1"/>
  <c r="O26" i="1"/>
  <c r="Q26" i="1" s="1"/>
  <c r="O27" i="1"/>
  <c r="O28" i="1"/>
  <c r="Q28" i="1" s="1"/>
  <c r="O29" i="1"/>
  <c r="O30" i="1"/>
  <c r="O31" i="1"/>
  <c r="O32" i="1"/>
  <c r="O33" i="1"/>
  <c r="O34" i="1"/>
  <c r="Q34" i="1" s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Q53" i="1" s="1"/>
  <c r="O54" i="1"/>
  <c r="Q54" i="1" s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6" i="1"/>
  <c r="Q6" i="1" s="1"/>
  <c r="V78" i="1" l="1"/>
  <c r="Q78" i="1"/>
  <c r="AE78" i="1" s="1"/>
  <c r="V76" i="1"/>
  <c r="Q76" i="1"/>
  <c r="AE76" i="1" s="1"/>
  <c r="V74" i="1"/>
  <c r="Q74" i="1"/>
  <c r="AE74" i="1" s="1"/>
  <c r="V72" i="1"/>
  <c r="AE72" i="1"/>
  <c r="V70" i="1"/>
  <c r="Q70" i="1"/>
  <c r="AE70" i="1" s="1"/>
  <c r="V68" i="1"/>
  <c r="Q68" i="1"/>
  <c r="AE68" i="1" s="1"/>
  <c r="V66" i="1"/>
  <c r="AE66" i="1"/>
  <c r="V60" i="1"/>
  <c r="AE60" i="1"/>
  <c r="V58" i="1"/>
  <c r="AE58" i="1"/>
  <c r="V56" i="1"/>
  <c r="AE56" i="1"/>
  <c r="V54" i="1"/>
  <c r="AE54" i="1"/>
  <c r="V52" i="1"/>
  <c r="AE52" i="1"/>
  <c r="V50" i="1"/>
  <c r="AE50" i="1"/>
  <c r="V48" i="1"/>
  <c r="AE48" i="1"/>
  <c r="V46" i="1"/>
  <c r="AE46" i="1"/>
  <c r="V44" i="1"/>
  <c r="AE44" i="1"/>
  <c r="V42" i="1"/>
  <c r="AE42" i="1"/>
  <c r="V40" i="1"/>
  <c r="AE40" i="1"/>
  <c r="V38" i="1"/>
  <c r="AE38" i="1"/>
  <c r="V36" i="1"/>
  <c r="AE36" i="1"/>
  <c r="V34" i="1"/>
  <c r="AE34" i="1"/>
  <c r="V32" i="1"/>
  <c r="AE32" i="1"/>
  <c r="V30" i="1"/>
  <c r="Q30" i="1"/>
  <c r="AE30" i="1" s="1"/>
  <c r="V28" i="1"/>
  <c r="AE28" i="1"/>
  <c r="V26" i="1"/>
  <c r="AE26" i="1"/>
  <c r="V22" i="1"/>
  <c r="Q22" i="1"/>
  <c r="AE22" i="1" s="1"/>
  <c r="V20" i="1"/>
  <c r="AE20" i="1"/>
  <c r="V16" i="1"/>
  <c r="Q16" i="1"/>
  <c r="AE16" i="1" s="1"/>
  <c r="V12" i="1"/>
  <c r="AE12" i="1"/>
  <c r="V10" i="1"/>
  <c r="Q10" i="1"/>
  <c r="AE10" i="1" s="1"/>
  <c r="V8" i="1"/>
  <c r="Q8" i="1"/>
  <c r="AE8" i="1" s="1"/>
  <c r="V6" i="1"/>
  <c r="AE6" i="1"/>
  <c r="V77" i="1"/>
  <c r="AE77" i="1"/>
  <c r="V75" i="1"/>
  <c r="Q75" i="1"/>
  <c r="AE75" i="1" s="1"/>
  <c r="V73" i="1"/>
  <c r="AE73" i="1"/>
  <c r="V71" i="1"/>
  <c r="AE71" i="1"/>
  <c r="V69" i="1"/>
  <c r="Q69" i="1"/>
  <c r="AE69" i="1" s="1"/>
  <c r="V67" i="1"/>
  <c r="Q67" i="1"/>
  <c r="AE67" i="1" s="1"/>
  <c r="V65" i="1"/>
  <c r="AE65" i="1"/>
  <c r="V61" i="1"/>
  <c r="Q61" i="1"/>
  <c r="AE61" i="1" s="1"/>
  <c r="V59" i="1"/>
  <c r="AE59" i="1"/>
  <c r="V57" i="1"/>
  <c r="AE57" i="1"/>
  <c r="V55" i="1"/>
  <c r="AE55" i="1"/>
  <c r="V53" i="1"/>
  <c r="AE53" i="1"/>
  <c r="V51" i="1"/>
  <c r="AE51" i="1"/>
  <c r="V49" i="1"/>
  <c r="AE49" i="1"/>
  <c r="V47" i="1"/>
  <c r="AE47" i="1"/>
  <c r="V45" i="1"/>
  <c r="AE45" i="1"/>
  <c r="V43" i="1"/>
  <c r="AE43" i="1"/>
  <c r="V37" i="1"/>
  <c r="AE37" i="1"/>
  <c r="AE35" i="1"/>
  <c r="V33" i="1"/>
  <c r="AE33" i="1"/>
  <c r="V31" i="1"/>
  <c r="AE31" i="1"/>
  <c r="V29" i="1"/>
  <c r="AE29" i="1"/>
  <c r="V27" i="1"/>
  <c r="Q27" i="1"/>
  <c r="AE27" i="1" s="1"/>
  <c r="V25" i="1"/>
  <c r="AE25" i="1"/>
  <c r="V23" i="1"/>
  <c r="AE23" i="1"/>
  <c r="V21" i="1"/>
  <c r="Q21" i="1"/>
  <c r="AE21" i="1" s="1"/>
  <c r="V19" i="1"/>
  <c r="Q19" i="1"/>
  <c r="AE19" i="1" s="1"/>
  <c r="V17" i="1"/>
  <c r="AE17" i="1"/>
  <c r="V15" i="1"/>
  <c r="AE15" i="1"/>
  <c r="V13" i="1"/>
  <c r="AE13" i="1"/>
  <c r="V11" i="1"/>
  <c r="Q11" i="1"/>
  <c r="AE11" i="1" s="1"/>
  <c r="V9" i="1"/>
  <c r="AE9" i="1"/>
  <c r="V7" i="1"/>
  <c r="Q7" i="1"/>
  <c r="AE7" i="1" s="1"/>
  <c r="V63" i="1"/>
  <c r="U63" i="1"/>
  <c r="V41" i="1"/>
  <c r="U41" i="1"/>
  <c r="V39" i="1"/>
  <c r="U39" i="1"/>
  <c r="V35" i="1"/>
  <c r="U64" i="1"/>
  <c r="V64" i="1"/>
  <c r="U62" i="1"/>
  <c r="V62" i="1"/>
  <c r="U24" i="1"/>
  <c r="V24" i="1"/>
  <c r="U18" i="1"/>
  <c r="V18" i="1"/>
  <c r="U14" i="1"/>
  <c r="V14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2" i="1"/>
  <c r="AC63" i="1"/>
  <c r="AC64" i="1"/>
  <c r="AC65" i="1"/>
  <c r="AC66" i="1"/>
  <c r="AC68" i="1"/>
  <c r="AC71" i="1"/>
  <c r="AC72" i="1"/>
  <c r="AC73" i="1"/>
  <c r="AC76" i="1"/>
  <c r="AC77" i="1"/>
  <c r="AC78" i="1"/>
  <c r="AC6" i="1"/>
  <c r="AC74" i="1" l="1"/>
  <c r="AC70" i="1"/>
  <c r="AC75" i="1"/>
  <c r="AC69" i="1"/>
  <c r="AC67" i="1"/>
  <c r="AC61" i="1"/>
  <c r="AF7" i="1"/>
  <c r="R7" i="1"/>
  <c r="U7" i="1" s="1"/>
  <c r="AF9" i="1"/>
  <c r="R9" i="1"/>
  <c r="U9" i="1" s="1"/>
  <c r="R11" i="1"/>
  <c r="U11" i="1" s="1"/>
  <c r="AF11" i="1"/>
  <c r="AF13" i="1"/>
  <c r="R13" i="1"/>
  <c r="U13" i="1" s="1"/>
  <c r="R15" i="1"/>
  <c r="U15" i="1" s="1"/>
  <c r="AF15" i="1"/>
  <c r="R17" i="1"/>
  <c r="U17" i="1" s="1"/>
  <c r="AF17" i="1"/>
  <c r="AF19" i="1"/>
  <c r="R19" i="1"/>
  <c r="U19" i="1" s="1"/>
  <c r="R21" i="1"/>
  <c r="U21" i="1" s="1"/>
  <c r="AF21" i="1"/>
  <c r="AF23" i="1"/>
  <c r="R23" i="1"/>
  <c r="U23" i="1" s="1"/>
  <c r="R25" i="1"/>
  <c r="U25" i="1" s="1"/>
  <c r="AF25" i="1"/>
  <c r="R27" i="1"/>
  <c r="U27" i="1" s="1"/>
  <c r="AF27" i="1"/>
  <c r="AF29" i="1"/>
  <c r="R29" i="1"/>
  <c r="U29" i="1" s="1"/>
  <c r="AF31" i="1"/>
  <c r="R31" i="1"/>
  <c r="U31" i="1" s="1"/>
  <c r="R33" i="1"/>
  <c r="U33" i="1" s="1"/>
  <c r="AF33" i="1"/>
  <c r="R35" i="1"/>
  <c r="U35" i="1" s="1"/>
  <c r="AF35" i="1"/>
  <c r="R37" i="1"/>
  <c r="U37" i="1" s="1"/>
  <c r="AF37" i="1"/>
  <c r="R43" i="1"/>
  <c r="U43" i="1" s="1"/>
  <c r="AF43" i="1"/>
  <c r="R45" i="1"/>
  <c r="U45" i="1" s="1"/>
  <c r="AF45" i="1"/>
  <c r="R47" i="1"/>
  <c r="U47" i="1" s="1"/>
  <c r="AF47" i="1"/>
  <c r="R49" i="1"/>
  <c r="U49" i="1" s="1"/>
  <c r="AF49" i="1"/>
  <c r="R51" i="1"/>
  <c r="U51" i="1" s="1"/>
  <c r="AF51" i="1"/>
  <c r="R53" i="1"/>
  <c r="U53" i="1" s="1"/>
  <c r="AF53" i="1"/>
  <c r="R55" i="1"/>
  <c r="U55" i="1" s="1"/>
  <c r="AF55" i="1"/>
  <c r="R57" i="1"/>
  <c r="U57" i="1" s="1"/>
  <c r="AF57" i="1"/>
  <c r="R59" i="1"/>
  <c r="U59" i="1" s="1"/>
  <c r="AF59" i="1"/>
  <c r="R61" i="1"/>
  <c r="U61" i="1" s="1"/>
  <c r="AF61" i="1"/>
  <c r="AF65" i="1"/>
  <c r="R65" i="1"/>
  <c r="U65" i="1" s="1"/>
  <c r="R67" i="1"/>
  <c r="U67" i="1" s="1"/>
  <c r="AF67" i="1"/>
  <c r="AF69" i="1"/>
  <c r="R69" i="1"/>
  <c r="U69" i="1" s="1"/>
  <c r="AF71" i="1"/>
  <c r="R71" i="1"/>
  <c r="U71" i="1" s="1"/>
  <c r="AF73" i="1"/>
  <c r="R73" i="1"/>
  <c r="U73" i="1" s="1"/>
  <c r="R75" i="1"/>
  <c r="U75" i="1" s="1"/>
  <c r="AF75" i="1"/>
  <c r="AF77" i="1"/>
  <c r="R77" i="1"/>
  <c r="U77" i="1" s="1"/>
  <c r="R6" i="1"/>
  <c r="AF6" i="1"/>
  <c r="R8" i="1"/>
  <c r="U8" i="1" s="1"/>
  <c r="AF8" i="1"/>
  <c r="AF10" i="1"/>
  <c r="R10" i="1"/>
  <c r="U10" i="1" s="1"/>
  <c r="AF12" i="1"/>
  <c r="R12" i="1"/>
  <c r="U12" i="1" s="1"/>
  <c r="AF16" i="1"/>
  <c r="R16" i="1"/>
  <c r="U16" i="1" s="1"/>
  <c r="AF20" i="1"/>
  <c r="R20" i="1"/>
  <c r="U20" i="1" s="1"/>
  <c r="AF22" i="1"/>
  <c r="R22" i="1"/>
  <c r="U22" i="1" s="1"/>
  <c r="AF26" i="1"/>
  <c r="R26" i="1"/>
  <c r="U26" i="1" s="1"/>
  <c r="AF28" i="1"/>
  <c r="R28" i="1"/>
  <c r="U28" i="1" s="1"/>
  <c r="R30" i="1"/>
  <c r="U30" i="1" s="1"/>
  <c r="AF30" i="1"/>
  <c r="AF32" i="1"/>
  <c r="R32" i="1"/>
  <c r="U32" i="1" s="1"/>
  <c r="AF34" i="1"/>
  <c r="R34" i="1"/>
  <c r="U34" i="1" s="1"/>
  <c r="AF36" i="1"/>
  <c r="R36" i="1"/>
  <c r="U36" i="1" s="1"/>
  <c r="R38" i="1"/>
  <c r="U38" i="1" s="1"/>
  <c r="AF38" i="1"/>
  <c r="R40" i="1"/>
  <c r="U40" i="1" s="1"/>
  <c r="AF40" i="1"/>
  <c r="AF42" i="1"/>
  <c r="R42" i="1"/>
  <c r="U42" i="1" s="1"/>
  <c r="AF44" i="1"/>
  <c r="R44" i="1"/>
  <c r="U44" i="1" s="1"/>
  <c r="AF46" i="1"/>
  <c r="R46" i="1"/>
  <c r="U46" i="1" s="1"/>
  <c r="R48" i="1"/>
  <c r="U48" i="1" s="1"/>
  <c r="AF48" i="1"/>
  <c r="AF50" i="1"/>
  <c r="R50" i="1"/>
  <c r="U50" i="1" s="1"/>
  <c r="AF52" i="1"/>
  <c r="R52" i="1"/>
  <c r="U52" i="1" s="1"/>
  <c r="AF54" i="1"/>
  <c r="R54" i="1"/>
  <c r="U54" i="1" s="1"/>
  <c r="R56" i="1"/>
  <c r="U56" i="1" s="1"/>
  <c r="AF56" i="1"/>
  <c r="AF58" i="1"/>
  <c r="R58" i="1"/>
  <c r="U58" i="1" s="1"/>
  <c r="AF60" i="1"/>
  <c r="R60" i="1"/>
  <c r="U60" i="1" s="1"/>
  <c r="R66" i="1"/>
  <c r="U66" i="1" s="1"/>
  <c r="AF66" i="1"/>
  <c r="R68" i="1"/>
  <c r="U68" i="1" s="1"/>
  <c r="AF68" i="1"/>
  <c r="R70" i="1"/>
  <c r="U70" i="1" s="1"/>
  <c r="AF70" i="1"/>
  <c r="R72" i="1"/>
  <c r="U72" i="1" s="1"/>
  <c r="AF72" i="1"/>
  <c r="R74" i="1"/>
  <c r="U74" i="1" s="1"/>
  <c r="AF74" i="1"/>
  <c r="R76" i="1"/>
  <c r="U76" i="1" s="1"/>
  <c r="AF76" i="1"/>
  <c r="R78" i="1"/>
  <c r="U78" i="1" s="1"/>
  <c r="AF78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A5" i="1"/>
  <c r="Z5" i="1"/>
  <c r="Y5" i="1"/>
  <c r="X5" i="1"/>
  <c r="W5" i="1"/>
  <c r="S5" i="1"/>
  <c r="Q5" i="1"/>
  <c r="O5" i="1"/>
  <c r="N5" i="1"/>
  <c r="M5" i="1"/>
  <c r="L5" i="1"/>
  <c r="J5" i="1"/>
  <c r="F5" i="1"/>
  <c r="E5" i="1"/>
  <c r="AC5" i="1" l="1"/>
  <c r="AF5" i="1"/>
  <c r="U6" i="1"/>
  <c r="R5" i="1"/>
  <c r="K5" i="1"/>
</calcChain>
</file>

<file path=xl/sharedStrings.xml><?xml version="1.0" encoding="utf-8"?>
<sst xmlns="http://schemas.openxmlformats.org/spreadsheetml/2006/main" count="308" uniqueCount="133">
  <si>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</si>
  <si>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</si>
  <si>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</si>
  <si>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</si>
  <si>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</si>
  <si>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</si>
  <si>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</si>
  <si>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</si>
  <si>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</si>
  <si>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</si>
  <si>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</si>
  <si>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</si>
  <si>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</si>
  <si>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</si>
  <si>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</si>
  <si>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</si>
  <si>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</si>
  <si>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</si>
  <si>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</si>
  <si>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</si>
  <si>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</si>
  <si>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</si>
  <si>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</si>
  <si>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</si>
  <si>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</si>
  <si>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</si>
  <si>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26,08,</t>
  </si>
  <si>
    <t>29,08,</t>
  </si>
  <si>
    <t>22,08,</t>
  </si>
  <si>
    <t>15,08,</t>
  </si>
  <si>
    <t>08,08,</t>
  </si>
  <si>
    <t>01,08,</t>
  </si>
  <si>
    <t>25,07,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</si>
  <si>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</si>
  <si>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</si>
  <si>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</si>
  <si>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</si>
  <si>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</si>
  <si>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</si>
  <si>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</si>
  <si>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</si>
  <si>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</si>
  <si>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</si>
  <si>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</si>
  <si>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есть дубль</t>
  </si>
  <si>
    <t>Жар-боллы с курочкой и сыром. Кулинарные изделия рубленые в тесте куриные жареные  ПОКОМ</t>
  </si>
  <si>
    <t>нет в матрице</t>
  </si>
  <si>
    <t>ротация завода на мини-шарики</t>
  </si>
  <si>
    <t>Жар-ладушки с клубникой и вишней ТМ Зареченские ТС Зареченские продукты.  Поком</t>
  </si>
  <si>
    <t>нужно увеличить продажи!!!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</si>
  <si>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</si>
  <si>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</si>
  <si>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</si>
  <si>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дубль</t>
  </si>
  <si>
    <t>Мини-сосиски в тесте "Фрайпики" 3,7кг ВЕС, ТМ Зареченские  ПОКОМ</t>
  </si>
  <si>
    <t>Мини-шарики с курочкой и сыром ТМ Зареченские .ВЕС  Поком</t>
  </si>
  <si>
    <t>вместо жар-болов</t>
  </si>
  <si>
    <t>Наггетсы Нагетосы Сочная курочка ТМ Горячая штучка 0,25 кг зам  ПОКОМ</t>
  </si>
  <si>
    <t>сети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</si>
  <si>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</si>
  <si>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</si>
  <si>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ТМ Горячая штучка ТС Foodgital 0,25кг.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</si>
  <si>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</si>
  <si>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</si>
  <si>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</si>
  <si>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</si>
  <si>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</si>
  <si>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</si>
  <si>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</si>
  <si>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</si>
  <si>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</si>
  <si>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отсутствует в бланке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</si>
  <si>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</si>
  <si>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</si>
  <si>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</si>
  <si>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</si>
  <si>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</si>
  <si>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</si>
  <si>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</si>
  <si>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</si>
  <si>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</si>
  <si>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</si>
  <si>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ТК Вояж (акция август)</t>
  </si>
  <si>
    <t>Пельмени Бульмени с говядиной и свининой Горячая штучка 0,43  ПОКОМ</t>
  </si>
  <si>
    <t>нужно увеличить продажи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</si>
  <si>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</si>
  <si>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</si>
  <si>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</si>
  <si>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</si>
  <si>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новинка Майба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</si>
  <si>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</si>
  <si>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</si>
  <si>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</si>
  <si>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</si>
  <si>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</si>
  <si>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</si>
  <si>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</si>
  <si>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</si>
  <si>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</si>
  <si>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</si>
  <si>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</si>
  <si>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</si>
  <si>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нет в бланке</t>
  </si>
  <si>
    <t>Пирожки с мясом 3,7кг ВЕС ТМ Зареченские  ПОКОМ</t>
  </si>
  <si>
    <t>вместо жар-ладушек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</si>
  <si>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</si>
  <si>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</si>
  <si>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Снеки  ЖАР-мени ВЕС. рубленые в тесте замор.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</si>
  <si>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</si>
  <si>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</si>
  <si>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</si>
  <si>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</si>
  <si>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</si>
  <si>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</si>
  <si>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</si>
  <si>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</si>
  <si>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</si>
  <si>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</si>
  <si>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</si>
  <si>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</si>
  <si>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</si>
  <si>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</si>
  <si>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от завода (СОСГ)</t>
  </si>
  <si>
    <t>ряд</t>
  </si>
  <si>
    <t>паллет</t>
  </si>
  <si>
    <t>потребность</t>
  </si>
  <si>
    <t>кратно рядам</t>
  </si>
  <si>
    <t>отгрузит завод</t>
  </si>
  <si>
    <r>
      <t xml:space="preserve">есть дубль / </t>
    </r>
    <r>
      <rPr>
        <b/>
        <sz val="10"/>
        <color rgb="FFFF0000"/>
        <rFont val="Arial"/>
        <family val="2"/>
        <charset val="204"/>
      </rPr>
      <t>нужно увеличить продажи</t>
    </r>
  </si>
  <si>
    <r>
      <t xml:space="preserve">дубль / </t>
    </r>
    <r>
      <rPr>
        <b/>
        <sz val="10"/>
        <color rgb="FFFF0000"/>
        <rFont val="Arial"/>
        <family val="2"/>
        <charset val="204"/>
      </rPr>
      <t>нужно увеличить продажи</t>
    </r>
  </si>
  <si>
    <t>Данное скю вводится в сеть "Спар" с 05.09.2024</t>
  </si>
  <si>
    <t>ИТОГО</t>
  </si>
  <si>
    <t>01,09,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</si>
</sst>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2" borderId="1" xfId="1" applyNumberFormat="1" applyFont="1" applyFill="1"/>
    <xf numFmtId="164" fontId="4" fillId="0" borderId="1" xfId="1" applyNumberFormat="1" applyFont="1"/>
    <xf numFmtId="164" fontId="6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1" fillId="0" borderId="1" xfId="1" applyNumberFormat="1" applyFill="1"/>
    <xf numFmtId="164" fontId="1" fillId="7" borderId="1" xfId="1" applyNumberFormat="1" applyFill="1"/>
    <xf numFmtId="164" fontId="7" fillId="7" borderId="1" xfId="1" applyNumberFormat="1" applyFont="1" applyFill="1"/>
    <xf numFmtId="164" fontId="4" fillId="7" borderId="1" xfId="1" applyNumberFormat="1" applyFont="1" applyFill="1"/>
    <xf numFmtId="164" fontId="8" fillId="7" borderId="1" xfId="1" applyNumberFormat="1" applyFont="1" applyFill="1"/>
    <xf numFmtId="164" fontId="1" fillId="7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1;&#1091;&#1075;&#1072;&#1085;&#1089;&#1082;/&#1076;&#1074;%2022,08,24%20&#1083;&#1075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19,08,</v>
          </cell>
          <cell r="O4" t="str">
            <v>22,08,</v>
          </cell>
          <cell r="V4" t="str">
            <v>15,08,</v>
          </cell>
          <cell r="W4" t="str">
            <v>08,08,</v>
          </cell>
          <cell r="X4" t="str">
            <v>01,08,</v>
          </cell>
          <cell r="Y4" t="str">
            <v>25,07,</v>
          </cell>
          <cell r="Z4" t="str">
            <v>18,07,</v>
          </cell>
          <cell r="AD4" t="str">
            <v>26,08,</v>
          </cell>
        </row>
        <row r="5">
          <cell r="E5">
            <v>14095</v>
          </cell>
          <cell r="F5">
            <v>14443.299999999997</v>
          </cell>
          <cell r="J5">
            <v>14007.500000000002</v>
          </cell>
          <cell r="K5">
            <v>87.499999999999915</v>
          </cell>
          <cell r="L5">
            <v>0</v>
          </cell>
          <cell r="M5">
            <v>0</v>
          </cell>
          <cell r="N5">
            <v>10939.4</v>
          </cell>
          <cell r="O5">
            <v>2819</v>
          </cell>
          <cell r="P5">
            <v>20030.159999999996</v>
          </cell>
          <cell r="Q5">
            <v>20781</v>
          </cell>
          <cell r="R5">
            <v>0</v>
          </cell>
          <cell r="V5">
            <v>2615.0799999999995</v>
          </cell>
          <cell r="W5">
            <v>2685.2799999999997</v>
          </cell>
          <cell r="X5">
            <v>2409.6799999999998</v>
          </cell>
          <cell r="Y5">
            <v>2655.18</v>
          </cell>
          <cell r="Z5">
            <v>2082.3200000000006</v>
          </cell>
          <cell r="AB5">
            <v>10604.008</v>
          </cell>
          <cell r="AD5">
            <v>2708</v>
          </cell>
          <cell r="AE5">
            <v>10960.079999999998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419</v>
          </cell>
          <cell r="E6">
            <v>119</v>
          </cell>
          <cell r="F6">
            <v>225</v>
          </cell>
          <cell r="G6">
            <v>0.3</v>
          </cell>
          <cell r="H6">
            <v>180</v>
          </cell>
          <cell r="I6" t="str">
            <v>матрица</v>
          </cell>
          <cell r="J6">
            <v>111</v>
          </cell>
          <cell r="K6">
            <v>8</v>
          </cell>
          <cell r="N6">
            <v>0</v>
          </cell>
          <cell r="O6">
            <v>23.8</v>
          </cell>
          <cell r="P6">
            <v>108.19999999999999</v>
          </cell>
          <cell r="Q6">
            <v>168</v>
          </cell>
          <cell r="T6">
            <v>16.512605042016805</v>
          </cell>
          <cell r="U6">
            <v>9.4537815126050422</v>
          </cell>
          <cell r="V6">
            <v>20.399999999999999</v>
          </cell>
          <cell r="W6">
            <v>19.8</v>
          </cell>
          <cell r="X6">
            <v>28.8</v>
          </cell>
          <cell r="Y6">
            <v>32.6</v>
          </cell>
          <cell r="Z6">
            <v>13.4</v>
          </cell>
          <cell r="AB6">
            <v>32.459999999999994</v>
          </cell>
          <cell r="AC6">
            <v>12</v>
          </cell>
          <cell r="AD6">
            <v>14</v>
          </cell>
          <cell r="AE6">
            <v>50.4</v>
          </cell>
          <cell r="AF6">
            <v>14</v>
          </cell>
          <cell r="AG6">
            <v>70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825</v>
          </cell>
          <cell r="E7">
            <v>296</v>
          </cell>
          <cell r="F7">
            <v>463</v>
          </cell>
          <cell r="G7">
            <v>0.3</v>
          </cell>
          <cell r="H7">
            <v>180</v>
          </cell>
          <cell r="I7" t="str">
            <v>матрица</v>
          </cell>
          <cell r="J7">
            <v>296</v>
          </cell>
          <cell r="K7">
            <v>0</v>
          </cell>
          <cell r="N7">
            <v>168</v>
          </cell>
          <cell r="O7">
            <v>59.2</v>
          </cell>
          <cell r="P7">
            <v>316.20000000000005</v>
          </cell>
          <cell r="Q7">
            <v>336</v>
          </cell>
          <cell r="T7">
            <v>16.33445945945946</v>
          </cell>
          <cell r="U7">
            <v>10.658783783783782</v>
          </cell>
          <cell r="V7">
            <v>71.2</v>
          </cell>
          <cell r="W7">
            <v>78.599999999999994</v>
          </cell>
          <cell r="X7">
            <v>78.2</v>
          </cell>
          <cell r="Y7">
            <v>103.4</v>
          </cell>
          <cell r="Z7">
            <v>69.8</v>
          </cell>
          <cell r="AB7">
            <v>94.860000000000014</v>
          </cell>
          <cell r="AC7">
            <v>12</v>
          </cell>
          <cell r="AD7">
            <v>28</v>
          </cell>
          <cell r="AE7">
            <v>100.8</v>
          </cell>
          <cell r="AF7">
            <v>14</v>
          </cell>
          <cell r="AG7">
            <v>70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1647</v>
          </cell>
          <cell r="E8">
            <v>653</v>
          </cell>
          <cell r="F8">
            <v>843</v>
          </cell>
          <cell r="G8">
            <v>0.3</v>
          </cell>
          <cell r="H8">
            <v>180</v>
          </cell>
          <cell r="I8" t="str">
            <v>матрица</v>
          </cell>
          <cell r="J8">
            <v>653</v>
          </cell>
          <cell r="K8">
            <v>0</v>
          </cell>
          <cell r="N8">
            <v>504</v>
          </cell>
          <cell r="O8">
            <v>130.6</v>
          </cell>
          <cell r="P8">
            <v>742.59999999999991</v>
          </cell>
          <cell r="Q8">
            <v>672</v>
          </cell>
          <cell r="T8">
            <v>15.459418070444105</v>
          </cell>
          <cell r="U8">
            <v>10.313935681470138</v>
          </cell>
          <cell r="V8">
            <v>109</v>
          </cell>
          <cell r="W8">
            <v>147.6</v>
          </cell>
          <cell r="X8">
            <v>112</v>
          </cell>
          <cell r="Y8">
            <v>208.8</v>
          </cell>
          <cell r="Z8">
            <v>155.19999999999999</v>
          </cell>
          <cell r="AB8">
            <v>222.77999999999997</v>
          </cell>
          <cell r="AC8">
            <v>12</v>
          </cell>
          <cell r="AD8">
            <v>56</v>
          </cell>
          <cell r="AE8">
            <v>201.6</v>
          </cell>
          <cell r="AF8">
            <v>14</v>
          </cell>
          <cell r="AG8">
            <v>70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533</v>
          </cell>
          <cell r="E9">
            <v>340</v>
          </cell>
          <cell r="F9">
            <v>133</v>
          </cell>
          <cell r="G9">
            <v>0.3</v>
          </cell>
          <cell r="H9">
            <v>180</v>
          </cell>
          <cell r="I9" t="str">
            <v>матрица</v>
          </cell>
          <cell r="J9">
            <v>339</v>
          </cell>
          <cell r="K9">
            <v>1</v>
          </cell>
          <cell r="N9">
            <v>336</v>
          </cell>
          <cell r="O9">
            <v>68</v>
          </cell>
          <cell r="P9">
            <v>619</v>
          </cell>
          <cell r="Q9">
            <v>672</v>
          </cell>
          <cell r="T9">
            <v>16.779411764705884</v>
          </cell>
          <cell r="U9">
            <v>6.8970588235294121</v>
          </cell>
          <cell r="V9">
            <v>56.2</v>
          </cell>
          <cell r="W9">
            <v>56.4</v>
          </cell>
          <cell r="X9">
            <v>49</v>
          </cell>
          <cell r="Y9">
            <v>59.2</v>
          </cell>
          <cell r="Z9">
            <v>51.8</v>
          </cell>
          <cell r="AB9">
            <v>185.7</v>
          </cell>
          <cell r="AC9">
            <v>12</v>
          </cell>
          <cell r="AD9">
            <v>56</v>
          </cell>
          <cell r="AE9">
            <v>201.6</v>
          </cell>
          <cell r="AF9">
            <v>14</v>
          </cell>
          <cell r="AG9">
            <v>70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1417</v>
          </cell>
          <cell r="E10">
            <v>523</v>
          </cell>
          <cell r="F10">
            <v>684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516</v>
          </cell>
          <cell r="K10">
            <v>7</v>
          </cell>
          <cell r="N10">
            <v>336</v>
          </cell>
          <cell r="O10">
            <v>104.6</v>
          </cell>
          <cell r="P10">
            <v>653.59999999999991</v>
          </cell>
          <cell r="Q10">
            <v>672</v>
          </cell>
          <cell r="T10">
            <v>16.175908221797325</v>
          </cell>
          <cell r="U10">
            <v>9.7514340344168264</v>
          </cell>
          <cell r="V10">
            <v>114.6</v>
          </cell>
          <cell r="W10">
            <v>127.4</v>
          </cell>
          <cell r="X10">
            <v>135.4</v>
          </cell>
          <cell r="Y10">
            <v>161.4</v>
          </cell>
          <cell r="Z10">
            <v>128.4</v>
          </cell>
          <cell r="AB10">
            <v>196.07999999999996</v>
          </cell>
          <cell r="AC10">
            <v>12</v>
          </cell>
          <cell r="AD10">
            <v>56</v>
          </cell>
          <cell r="AE10">
            <v>201.6</v>
          </cell>
          <cell r="AF10">
            <v>14</v>
          </cell>
          <cell r="AG10">
            <v>70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527</v>
          </cell>
          <cell r="E11">
            <v>177</v>
          </cell>
          <cell r="F11">
            <v>225</v>
          </cell>
          <cell r="G11">
            <v>0.09</v>
          </cell>
          <cell r="H11">
            <v>180</v>
          </cell>
          <cell r="I11" t="str">
            <v>матрица</v>
          </cell>
          <cell r="J11">
            <v>153</v>
          </cell>
          <cell r="K11">
            <v>24</v>
          </cell>
          <cell r="N11">
            <v>336</v>
          </cell>
          <cell r="O11">
            <v>35.4</v>
          </cell>
          <cell r="Q11">
            <v>0</v>
          </cell>
          <cell r="T11">
            <v>15.847457627118645</v>
          </cell>
          <cell r="U11">
            <v>15.847457627118645</v>
          </cell>
          <cell r="V11">
            <v>47.8</v>
          </cell>
          <cell r="W11">
            <v>23.2</v>
          </cell>
          <cell r="X11">
            <v>38.4</v>
          </cell>
          <cell r="Y11">
            <v>43.2</v>
          </cell>
          <cell r="Z11">
            <v>23.8</v>
          </cell>
          <cell r="AB11">
            <v>0</v>
          </cell>
          <cell r="AC11">
            <v>24</v>
          </cell>
          <cell r="AD11">
            <v>0</v>
          </cell>
          <cell r="AE11">
            <v>0</v>
          </cell>
          <cell r="AF11">
            <v>14</v>
          </cell>
          <cell r="AG11">
            <v>126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455</v>
          </cell>
          <cell r="E12">
            <v>174</v>
          </cell>
          <cell r="F12">
            <v>185</v>
          </cell>
          <cell r="G12">
            <v>0.36</v>
          </cell>
          <cell r="H12">
            <v>180</v>
          </cell>
          <cell r="I12" t="str">
            <v>матрица</v>
          </cell>
          <cell r="J12">
            <v>171</v>
          </cell>
          <cell r="K12">
            <v>3</v>
          </cell>
          <cell r="N12">
            <v>140</v>
          </cell>
          <cell r="O12">
            <v>34.799999999999997</v>
          </cell>
          <cell r="P12">
            <v>231.79999999999995</v>
          </cell>
          <cell r="Q12">
            <v>280</v>
          </cell>
          <cell r="T12">
            <v>17.385057471264368</v>
          </cell>
          <cell r="U12">
            <v>9.3390804597701162</v>
          </cell>
          <cell r="V12">
            <v>35.200000000000003</v>
          </cell>
          <cell r="W12">
            <v>36</v>
          </cell>
          <cell r="X12">
            <v>31.8</v>
          </cell>
          <cell r="Y12">
            <v>56.8</v>
          </cell>
          <cell r="Z12">
            <v>32.6</v>
          </cell>
          <cell r="AB12">
            <v>83.447999999999979</v>
          </cell>
          <cell r="AC12">
            <v>10</v>
          </cell>
          <cell r="AD12">
            <v>28</v>
          </cell>
          <cell r="AE12">
            <v>100.8</v>
          </cell>
          <cell r="AF12">
            <v>14</v>
          </cell>
          <cell r="AG12">
            <v>70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335.5</v>
          </cell>
          <cell r="E13">
            <v>284.2</v>
          </cell>
          <cell r="F13">
            <v>1.8</v>
          </cell>
          <cell r="G13">
            <v>1</v>
          </cell>
          <cell r="H13">
            <v>180</v>
          </cell>
          <cell r="I13" t="str">
            <v>матрица</v>
          </cell>
          <cell r="J13">
            <v>261.89999999999998</v>
          </cell>
          <cell r="K13">
            <v>22.300000000000011</v>
          </cell>
          <cell r="N13">
            <v>330</v>
          </cell>
          <cell r="O13">
            <v>56.839999999999996</v>
          </cell>
          <cell r="P13">
            <v>577.64</v>
          </cell>
          <cell r="Q13">
            <v>594</v>
          </cell>
          <cell r="T13">
            <v>16.287825475017595</v>
          </cell>
          <cell r="U13">
            <v>5.8374384236453212</v>
          </cell>
          <cell r="V13">
            <v>44</v>
          </cell>
          <cell r="W13">
            <v>36.299999999999997</v>
          </cell>
          <cell r="X13">
            <v>42.9</v>
          </cell>
          <cell r="Y13">
            <v>29.7</v>
          </cell>
          <cell r="Z13">
            <v>29.7</v>
          </cell>
          <cell r="AA13" t="str">
            <v>есть дубль</v>
          </cell>
          <cell r="AB13">
            <v>577.64</v>
          </cell>
          <cell r="AC13">
            <v>5.5</v>
          </cell>
          <cell r="AD13">
            <v>108</v>
          </cell>
          <cell r="AE13">
            <v>594</v>
          </cell>
          <cell r="AF13">
            <v>12</v>
          </cell>
          <cell r="AG13">
            <v>84</v>
          </cell>
        </row>
        <row r="14">
          <cell r="A14" t="str">
            <v>Жар-боллы с курочкой и сыром. Кулинарные изделия рубленые в тесте куриные жареные  ПОКОМ</v>
          </cell>
          <cell r="B14" t="str">
            <v>кг</v>
          </cell>
          <cell r="D14">
            <v>12</v>
          </cell>
          <cell r="E14">
            <v>27</v>
          </cell>
          <cell r="F14">
            <v>-27</v>
          </cell>
          <cell r="G14">
            <v>0</v>
          </cell>
          <cell r="H14">
            <v>180</v>
          </cell>
          <cell r="I14" t="str">
            <v>нет в матрице</v>
          </cell>
          <cell r="J14">
            <v>27</v>
          </cell>
          <cell r="K14">
            <v>0</v>
          </cell>
          <cell r="O14">
            <v>5.4</v>
          </cell>
          <cell r="T14">
            <v>-5</v>
          </cell>
          <cell r="U14">
            <v>-5</v>
          </cell>
          <cell r="V14">
            <v>15</v>
          </cell>
          <cell r="W14">
            <v>5.6</v>
          </cell>
          <cell r="X14">
            <v>19.3</v>
          </cell>
          <cell r="Y14">
            <v>22.8</v>
          </cell>
          <cell r="Z14">
            <v>15</v>
          </cell>
          <cell r="AA14" t="str">
            <v>ротация завода на мини-шарики</v>
          </cell>
          <cell r="AB14">
            <v>0</v>
          </cell>
          <cell r="AC14">
            <v>0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  <cell r="B15" t="str">
            <v>кг</v>
          </cell>
          <cell r="C15">
            <v>388.5</v>
          </cell>
          <cell r="E15">
            <v>22.2</v>
          </cell>
          <cell r="F15">
            <v>362.6</v>
          </cell>
          <cell r="G15">
            <v>1</v>
          </cell>
          <cell r="H15">
            <v>180</v>
          </cell>
          <cell r="I15" t="str">
            <v>матрица</v>
          </cell>
          <cell r="J15">
            <v>22.2</v>
          </cell>
          <cell r="K15">
            <v>0</v>
          </cell>
          <cell r="N15">
            <v>0</v>
          </cell>
          <cell r="O15">
            <v>4.4399999999999995</v>
          </cell>
          <cell r="Q15">
            <v>0</v>
          </cell>
          <cell r="T15">
            <v>81.666666666666686</v>
          </cell>
          <cell r="U15">
            <v>81.666666666666686</v>
          </cell>
          <cell r="V15">
            <v>3.7</v>
          </cell>
          <cell r="W15">
            <v>4.4400000000000004</v>
          </cell>
          <cell r="X15">
            <v>6.6599999999999993</v>
          </cell>
          <cell r="Y15">
            <v>2.2200000000000002</v>
          </cell>
          <cell r="Z15">
            <v>2.96</v>
          </cell>
          <cell r="AA15" t="str">
            <v>нужно увеличить продажи!!!</v>
          </cell>
          <cell r="AB15">
            <v>0</v>
          </cell>
          <cell r="AC15">
            <v>3.7</v>
          </cell>
          <cell r="AD15">
            <v>0</v>
          </cell>
          <cell r="AE15">
            <v>0</v>
          </cell>
          <cell r="AF15">
            <v>14</v>
          </cell>
          <cell r="AG15">
            <v>126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C16">
            <v>473</v>
          </cell>
          <cell r="E16">
            <v>157</v>
          </cell>
          <cell r="F16">
            <v>270</v>
          </cell>
          <cell r="G16">
            <v>0.25</v>
          </cell>
          <cell r="H16">
            <v>180</v>
          </cell>
          <cell r="I16" t="str">
            <v>матрица</v>
          </cell>
          <cell r="J16">
            <v>151</v>
          </cell>
          <cell r="K16">
            <v>6</v>
          </cell>
          <cell r="N16">
            <v>168</v>
          </cell>
          <cell r="O16">
            <v>31.4</v>
          </cell>
          <cell r="P16">
            <v>127.19999999999993</v>
          </cell>
          <cell r="Q16">
            <v>168</v>
          </cell>
          <cell r="T16">
            <v>19.299363057324843</v>
          </cell>
          <cell r="U16">
            <v>13.949044585987261</v>
          </cell>
          <cell r="V16">
            <v>34</v>
          </cell>
          <cell r="W16">
            <v>38</v>
          </cell>
          <cell r="X16">
            <v>30.2</v>
          </cell>
          <cell r="Y16">
            <v>29.2</v>
          </cell>
          <cell r="Z16">
            <v>22.8</v>
          </cell>
          <cell r="AB16">
            <v>31.799999999999983</v>
          </cell>
          <cell r="AC16">
            <v>12</v>
          </cell>
          <cell r="AD16">
            <v>14</v>
          </cell>
          <cell r="AE16">
            <v>42</v>
          </cell>
          <cell r="AF16">
            <v>14</v>
          </cell>
          <cell r="AG16">
            <v>70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C17">
            <v>523</v>
          </cell>
          <cell r="E17">
            <v>180</v>
          </cell>
          <cell r="F17">
            <v>288</v>
          </cell>
          <cell r="G17">
            <v>0.25</v>
          </cell>
          <cell r="H17">
            <v>180</v>
          </cell>
          <cell r="I17" t="str">
            <v>матрица</v>
          </cell>
          <cell r="J17">
            <v>180</v>
          </cell>
          <cell r="K17">
            <v>0</v>
          </cell>
          <cell r="N17">
            <v>0</v>
          </cell>
          <cell r="O17">
            <v>36</v>
          </cell>
          <cell r="P17">
            <v>288</v>
          </cell>
          <cell r="Q17">
            <v>336</v>
          </cell>
          <cell r="T17">
            <v>17.333333333333332</v>
          </cell>
          <cell r="U17">
            <v>8</v>
          </cell>
          <cell r="V17">
            <v>28.4</v>
          </cell>
          <cell r="W17">
            <v>26.2</v>
          </cell>
          <cell r="X17">
            <v>28.8</v>
          </cell>
          <cell r="Y17">
            <v>59</v>
          </cell>
          <cell r="Z17">
            <v>18.600000000000001</v>
          </cell>
          <cell r="AB17">
            <v>72</v>
          </cell>
          <cell r="AC17">
            <v>12</v>
          </cell>
          <cell r="AD17">
            <v>28</v>
          </cell>
          <cell r="AE17">
            <v>84</v>
          </cell>
          <cell r="AF17">
            <v>14</v>
          </cell>
          <cell r="AG17">
            <v>70</v>
          </cell>
        </row>
        <row r="18">
          <cell r="A18" t="str">
            <v>Мини-сосиски в тесте "Фрайпики" 3,7кг ВЕС,  ПОКОМ</v>
          </cell>
          <cell r="B18" t="str">
            <v>кг</v>
          </cell>
          <cell r="D18">
            <v>14.8</v>
          </cell>
          <cell r="E18">
            <v>29.6</v>
          </cell>
          <cell r="F18">
            <v>-18.5</v>
          </cell>
          <cell r="G18">
            <v>0</v>
          </cell>
          <cell r="H18">
            <v>180</v>
          </cell>
          <cell r="I18" t="str">
            <v>нет в матрице</v>
          </cell>
          <cell r="J18">
            <v>31.4</v>
          </cell>
          <cell r="K18">
            <v>-1.7999999999999972</v>
          </cell>
          <cell r="O18">
            <v>5.92</v>
          </cell>
          <cell r="T18">
            <v>-3.125</v>
          </cell>
          <cell r="U18">
            <v>-3.125</v>
          </cell>
          <cell r="V18">
            <v>8.879999999999999</v>
          </cell>
          <cell r="W18">
            <v>7.4</v>
          </cell>
          <cell r="X18">
            <v>8.879999999999999</v>
          </cell>
          <cell r="Y18">
            <v>10.36</v>
          </cell>
          <cell r="Z18">
            <v>2.96</v>
          </cell>
          <cell r="AA18" t="str">
            <v>дубль</v>
          </cell>
          <cell r="AB18">
            <v>0</v>
          </cell>
          <cell r="AC18">
            <v>0</v>
          </cell>
        </row>
        <row r="19">
          <cell r="A19" t="str">
            <v>Мини-сосиски в тесте "Фрайпики" 3,7кг ВЕС, ТМ Зареченские  ПОКОМ</v>
          </cell>
          <cell r="B19" t="str">
            <v>кг</v>
          </cell>
          <cell r="C19">
            <v>214.6</v>
          </cell>
          <cell r="E19">
            <v>181.29999999999998</v>
          </cell>
          <cell r="F19">
            <v>3.6999999999999993</v>
          </cell>
          <cell r="G19">
            <v>1</v>
          </cell>
          <cell r="H19">
            <v>180</v>
          </cell>
          <cell r="I19" t="str">
            <v>матрица</v>
          </cell>
          <cell r="J19">
            <v>177.3</v>
          </cell>
          <cell r="K19">
            <v>3.9999999999999716</v>
          </cell>
          <cell r="N19">
            <v>310.8</v>
          </cell>
          <cell r="O19">
            <v>36.26</v>
          </cell>
          <cell r="P19">
            <v>265.65999999999997</v>
          </cell>
          <cell r="Q19">
            <v>259</v>
          </cell>
          <cell r="T19">
            <v>15.816326530612246</v>
          </cell>
          <cell r="U19">
            <v>8.6734693877551017</v>
          </cell>
          <cell r="V19">
            <v>37</v>
          </cell>
          <cell r="W19">
            <v>29.6</v>
          </cell>
          <cell r="X19">
            <v>28.12</v>
          </cell>
          <cell r="Y19">
            <v>31.82</v>
          </cell>
          <cell r="Z19">
            <v>20.72</v>
          </cell>
          <cell r="AA19" t="str">
            <v>есть дубль</v>
          </cell>
          <cell r="AB19">
            <v>265.65999999999997</v>
          </cell>
          <cell r="AC19">
            <v>3.7</v>
          </cell>
          <cell r="AD19">
            <v>70</v>
          </cell>
          <cell r="AE19">
            <v>259</v>
          </cell>
          <cell r="AF19">
            <v>14</v>
          </cell>
          <cell r="AG19">
            <v>126</v>
          </cell>
        </row>
        <row r="20">
          <cell r="A20" t="str">
            <v>Мини-шарики с курочкой и сыром ТМ Зареченские .ВЕС  Поком</v>
          </cell>
          <cell r="B20" t="str">
            <v>кг</v>
          </cell>
          <cell r="C20">
            <v>126</v>
          </cell>
          <cell r="E20">
            <v>105.7</v>
          </cell>
          <cell r="F20">
            <v>-3.6999999999999993</v>
          </cell>
          <cell r="G20">
            <v>1</v>
          </cell>
          <cell r="H20">
            <v>180</v>
          </cell>
          <cell r="I20" t="str">
            <v>матрица</v>
          </cell>
          <cell r="J20">
            <v>88.4</v>
          </cell>
          <cell r="K20">
            <v>17.299999999999997</v>
          </cell>
          <cell r="N20">
            <v>42</v>
          </cell>
          <cell r="O20">
            <v>21.14</v>
          </cell>
          <cell r="P20">
            <v>299.94</v>
          </cell>
          <cell r="Q20">
            <v>294</v>
          </cell>
          <cell r="T20">
            <v>15.719016083254495</v>
          </cell>
          <cell r="U20">
            <v>1.8117313150425731</v>
          </cell>
          <cell r="V20">
            <v>11.4</v>
          </cell>
          <cell r="W20">
            <v>3.6</v>
          </cell>
          <cell r="X20">
            <v>0</v>
          </cell>
          <cell r="Y20">
            <v>0</v>
          </cell>
          <cell r="Z20">
            <v>0</v>
          </cell>
          <cell r="AA20" t="str">
            <v>вместо жар-болов</v>
          </cell>
          <cell r="AB20">
            <v>299.94</v>
          </cell>
          <cell r="AC20">
            <v>3</v>
          </cell>
          <cell r="AD20">
            <v>98</v>
          </cell>
          <cell r="AE20">
            <v>294</v>
          </cell>
          <cell r="AF20">
            <v>14</v>
          </cell>
          <cell r="AG20">
            <v>126</v>
          </cell>
        </row>
        <row r="21">
          <cell r="A21" t="str">
            <v>Наггетсы Нагетосы Сочная курочка ТМ Горячая штучка 0,25 кг зам  ПОКОМ</v>
          </cell>
          <cell r="B21" t="str">
            <v>шт</v>
          </cell>
          <cell r="C21">
            <v>836</v>
          </cell>
          <cell r="E21">
            <v>262</v>
          </cell>
          <cell r="F21">
            <v>489</v>
          </cell>
          <cell r="G21">
            <v>0.25</v>
          </cell>
          <cell r="H21">
            <v>180</v>
          </cell>
          <cell r="I21" t="str">
            <v>матрица</v>
          </cell>
          <cell r="J21">
            <v>262</v>
          </cell>
          <cell r="K21">
            <v>0</v>
          </cell>
          <cell r="N21">
            <v>0</v>
          </cell>
          <cell r="O21">
            <v>52.4</v>
          </cell>
          <cell r="P21">
            <v>349.4</v>
          </cell>
          <cell r="Q21">
            <v>336</v>
          </cell>
          <cell r="T21">
            <v>15.744274809160306</v>
          </cell>
          <cell r="U21">
            <v>9.3320610687022896</v>
          </cell>
          <cell r="V21">
            <v>46.6</v>
          </cell>
          <cell r="W21">
            <v>71</v>
          </cell>
          <cell r="X21">
            <v>71.400000000000006</v>
          </cell>
          <cell r="Y21">
            <v>117.4</v>
          </cell>
          <cell r="Z21">
            <v>83.6</v>
          </cell>
          <cell r="AA21" t="str">
            <v>сети</v>
          </cell>
          <cell r="AB21">
            <v>87.35</v>
          </cell>
          <cell r="AC21">
            <v>6</v>
          </cell>
          <cell r="AD21">
            <v>56</v>
          </cell>
          <cell r="AE21">
            <v>84</v>
          </cell>
          <cell r="AF21">
            <v>14</v>
          </cell>
          <cell r="AG21">
            <v>126</v>
          </cell>
        </row>
        <row r="22">
          <cell r="A22" t="str">
            <v>Наггетсы Нагетосы Сочная курочка в хруст панир со сметаной и зеленью ТМ Горячая штучка 0,25 ПОКОМ</v>
          </cell>
          <cell r="B22" t="str">
            <v>шт</v>
          </cell>
          <cell r="C22">
            <v>514</v>
          </cell>
          <cell r="E22">
            <v>191</v>
          </cell>
          <cell r="F22">
            <v>277</v>
          </cell>
          <cell r="G22">
            <v>0.25</v>
          </cell>
          <cell r="H22">
            <v>180</v>
          </cell>
          <cell r="I22" t="str">
            <v>матрица</v>
          </cell>
          <cell r="J22">
            <v>191</v>
          </cell>
          <cell r="K22">
            <v>0</v>
          </cell>
          <cell r="N22">
            <v>0</v>
          </cell>
          <cell r="O22">
            <v>38.200000000000003</v>
          </cell>
          <cell r="P22">
            <v>334.20000000000005</v>
          </cell>
          <cell r="Q22">
            <v>336</v>
          </cell>
          <cell r="T22">
            <v>16.047120418848166</v>
          </cell>
          <cell r="U22">
            <v>7.2513089005235596</v>
          </cell>
          <cell r="V22">
            <v>28</v>
          </cell>
          <cell r="W22">
            <v>44.4</v>
          </cell>
          <cell r="X22">
            <v>43.8</v>
          </cell>
          <cell r="Y22">
            <v>43.6</v>
          </cell>
          <cell r="Z22">
            <v>40</v>
          </cell>
          <cell r="AA22" t="str">
            <v>сети</v>
          </cell>
          <cell r="AB22">
            <v>83.550000000000011</v>
          </cell>
          <cell r="AC22">
            <v>6</v>
          </cell>
          <cell r="AD22">
            <v>56</v>
          </cell>
          <cell r="AE22">
            <v>84</v>
          </cell>
          <cell r="AF22">
            <v>14</v>
          </cell>
          <cell r="AG22">
            <v>126</v>
          </cell>
        </row>
        <row r="23">
          <cell r="A23" t="str">
            <v>Наггетсы Нагетосы Сочная курочка со сладкой паприкой ТМ Горячая штучка ф/в 0,25 кг  ПОКОМ</v>
          </cell>
          <cell r="B23" t="str">
            <v>шт</v>
          </cell>
          <cell r="C23">
            <v>188</v>
          </cell>
          <cell r="E23">
            <v>142</v>
          </cell>
          <cell r="F23">
            <v>38</v>
          </cell>
          <cell r="G23">
            <v>0.25</v>
          </cell>
          <cell r="H23">
            <v>180</v>
          </cell>
          <cell r="I23" t="str">
            <v>матрица</v>
          </cell>
          <cell r="J23">
            <v>142</v>
          </cell>
          <cell r="K23">
            <v>0</v>
          </cell>
          <cell r="N23">
            <v>84</v>
          </cell>
          <cell r="O23">
            <v>28.4</v>
          </cell>
          <cell r="P23">
            <v>332.4</v>
          </cell>
          <cell r="Q23">
            <v>336</v>
          </cell>
          <cell r="T23">
            <v>16.126760563380284</v>
          </cell>
          <cell r="U23">
            <v>4.295774647887324</v>
          </cell>
          <cell r="V23">
            <v>16.2</v>
          </cell>
          <cell r="W23">
            <v>15</v>
          </cell>
          <cell r="X23">
            <v>17</v>
          </cell>
          <cell r="Y23">
            <v>27</v>
          </cell>
          <cell r="Z23">
            <v>14.6</v>
          </cell>
          <cell r="AA23" t="str">
            <v>сети</v>
          </cell>
          <cell r="AB23">
            <v>83.1</v>
          </cell>
          <cell r="AC23">
            <v>6</v>
          </cell>
          <cell r="AD23">
            <v>56</v>
          </cell>
          <cell r="AE23">
            <v>84</v>
          </cell>
          <cell r="AF23">
            <v>14</v>
          </cell>
          <cell r="AG23">
            <v>126</v>
          </cell>
        </row>
        <row r="24">
          <cell r="A24" t="str">
            <v>Наггетсы Хрустящие ТМ Зареченские ТС Зареченские продукты. Поком</v>
          </cell>
          <cell r="B24" t="str">
            <v>кг</v>
          </cell>
          <cell r="C24">
            <v>498</v>
          </cell>
          <cell r="E24">
            <v>354</v>
          </cell>
          <cell r="F24">
            <v>90</v>
          </cell>
          <cell r="G24">
            <v>1</v>
          </cell>
          <cell r="H24">
            <v>180</v>
          </cell>
          <cell r="I24" t="str">
            <v>матрица</v>
          </cell>
          <cell r="J24">
            <v>360</v>
          </cell>
          <cell r="K24">
            <v>-6</v>
          </cell>
          <cell r="N24">
            <v>504</v>
          </cell>
          <cell r="O24">
            <v>70.8</v>
          </cell>
          <cell r="P24">
            <v>538.79999999999995</v>
          </cell>
          <cell r="Q24">
            <v>504</v>
          </cell>
          <cell r="T24">
            <v>15.508474576271187</v>
          </cell>
          <cell r="U24">
            <v>8.3898305084745761</v>
          </cell>
          <cell r="V24">
            <v>68.400000000000006</v>
          </cell>
          <cell r="W24">
            <v>54</v>
          </cell>
          <cell r="X24">
            <v>49.8</v>
          </cell>
          <cell r="Y24">
            <v>43.2</v>
          </cell>
          <cell r="Z24">
            <v>45.6</v>
          </cell>
          <cell r="AB24">
            <v>538.79999999999995</v>
          </cell>
          <cell r="AC24">
            <v>6</v>
          </cell>
          <cell r="AD24">
            <v>84</v>
          </cell>
          <cell r="AE24">
            <v>504</v>
          </cell>
          <cell r="AF24">
            <v>12</v>
          </cell>
          <cell r="AG24">
            <v>84</v>
          </cell>
        </row>
        <row r="25">
          <cell r="A25" t="str">
            <v>Наггетсы из печи 0,25кг ТМ Вязанка ТС Няняггетсы Сливушки замор.  ПОКОМ</v>
          </cell>
          <cell r="B25" t="str">
            <v>шт</v>
          </cell>
          <cell r="C25">
            <v>835</v>
          </cell>
          <cell r="E25">
            <v>495</v>
          </cell>
          <cell r="F25">
            <v>253</v>
          </cell>
          <cell r="G25">
            <v>0.25</v>
          </cell>
          <cell r="H25">
            <v>365</v>
          </cell>
          <cell r="I25" t="str">
            <v>матрица</v>
          </cell>
          <cell r="J25">
            <v>483</v>
          </cell>
          <cell r="K25">
            <v>12</v>
          </cell>
          <cell r="N25">
            <v>672</v>
          </cell>
          <cell r="O25">
            <v>99</v>
          </cell>
          <cell r="P25">
            <v>659</v>
          </cell>
          <cell r="Q25">
            <v>672</v>
          </cell>
          <cell r="T25">
            <v>16.131313131313131</v>
          </cell>
          <cell r="U25">
            <v>9.3434343434343443</v>
          </cell>
          <cell r="V25">
            <v>107.2</v>
          </cell>
          <cell r="W25">
            <v>88.8</v>
          </cell>
          <cell r="X25">
            <v>97.4</v>
          </cell>
          <cell r="Y25">
            <v>84.4</v>
          </cell>
          <cell r="Z25">
            <v>69.400000000000006</v>
          </cell>
          <cell r="AB25">
            <v>164.75</v>
          </cell>
          <cell r="AC25">
            <v>12</v>
          </cell>
          <cell r="AD25">
            <v>56</v>
          </cell>
          <cell r="AE25">
            <v>168</v>
          </cell>
          <cell r="AF25">
            <v>14</v>
          </cell>
          <cell r="AG25">
            <v>70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1163</v>
          </cell>
          <cell r="E26">
            <v>441</v>
          </cell>
          <cell r="F26">
            <v>576</v>
          </cell>
          <cell r="G26">
            <v>0.25</v>
          </cell>
          <cell r="H26">
            <v>365</v>
          </cell>
          <cell r="I26" t="str">
            <v>матрица</v>
          </cell>
          <cell r="J26">
            <v>441</v>
          </cell>
          <cell r="K26">
            <v>0</v>
          </cell>
          <cell r="N26">
            <v>168</v>
          </cell>
          <cell r="O26">
            <v>88.2</v>
          </cell>
          <cell r="P26">
            <v>667.2</v>
          </cell>
          <cell r="Q26">
            <v>672</v>
          </cell>
          <cell r="T26">
            <v>16.054421768707481</v>
          </cell>
          <cell r="U26">
            <v>8.4353741496598644</v>
          </cell>
          <cell r="V26">
            <v>80.8</v>
          </cell>
          <cell r="W26">
            <v>101.6</v>
          </cell>
          <cell r="X26">
            <v>116.4</v>
          </cell>
          <cell r="Y26">
            <v>103.8</v>
          </cell>
          <cell r="Z26">
            <v>44.6</v>
          </cell>
          <cell r="AA26" t="str">
            <v>сети</v>
          </cell>
          <cell r="AB26">
            <v>166.8</v>
          </cell>
          <cell r="AC26">
            <v>12</v>
          </cell>
          <cell r="AD26">
            <v>56</v>
          </cell>
          <cell r="AE26">
            <v>168</v>
          </cell>
          <cell r="AF26">
            <v>14</v>
          </cell>
          <cell r="AG26">
            <v>70</v>
          </cell>
        </row>
        <row r="27">
          <cell r="A27" t="str">
            <v>Наггетсы с куриным филе и сыром ТМ Вязанка ТС Из печи Сливушки 0,25 кг.  Поком</v>
          </cell>
          <cell r="B27" t="str">
            <v>шт</v>
          </cell>
          <cell r="C27">
            <v>437</v>
          </cell>
          <cell r="E27">
            <v>242</v>
          </cell>
          <cell r="F27">
            <v>143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242</v>
          </cell>
          <cell r="K27">
            <v>0</v>
          </cell>
          <cell r="N27">
            <v>336</v>
          </cell>
          <cell r="O27">
            <v>48.4</v>
          </cell>
          <cell r="P27">
            <v>295.39999999999998</v>
          </cell>
          <cell r="Q27">
            <v>336</v>
          </cell>
          <cell r="T27">
            <v>16.838842975206614</v>
          </cell>
          <cell r="U27">
            <v>9.8966942148760335</v>
          </cell>
          <cell r="V27">
            <v>49.8</v>
          </cell>
          <cell r="W27">
            <v>45.4</v>
          </cell>
          <cell r="X27">
            <v>41.6</v>
          </cell>
          <cell r="Y27">
            <v>43.6</v>
          </cell>
          <cell r="Z27">
            <v>36.200000000000003</v>
          </cell>
          <cell r="AB27">
            <v>73.849999999999994</v>
          </cell>
          <cell r="AC27">
            <v>12</v>
          </cell>
          <cell r="AD27">
            <v>28</v>
          </cell>
          <cell r="AE27">
            <v>84</v>
          </cell>
          <cell r="AF27">
            <v>14</v>
          </cell>
          <cell r="AG27">
            <v>70</v>
          </cell>
        </row>
        <row r="28">
          <cell r="A28" t="str">
            <v>Нагетосы Сочная курочка в хрустящей панировке Наггетсы ГШ Фикс.вес 0,25 Лоток Горячая штучка Поком</v>
          </cell>
          <cell r="B28" t="str">
            <v>шт</v>
          </cell>
          <cell r="C28">
            <v>113</v>
          </cell>
          <cell r="E28">
            <v>90</v>
          </cell>
          <cell r="F28">
            <v>2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99</v>
          </cell>
          <cell r="K28">
            <v>-9</v>
          </cell>
          <cell r="N28">
            <v>84</v>
          </cell>
          <cell r="O28">
            <v>18</v>
          </cell>
          <cell r="P28">
            <v>238</v>
          </cell>
          <cell r="Q28">
            <v>252</v>
          </cell>
          <cell r="T28">
            <v>18.777777777777779</v>
          </cell>
          <cell r="U28">
            <v>4.7777777777777777</v>
          </cell>
          <cell r="V28">
            <v>15.4</v>
          </cell>
          <cell r="W28">
            <v>13.8</v>
          </cell>
          <cell r="X28">
            <v>13.6</v>
          </cell>
          <cell r="Y28">
            <v>8.8000000000000007</v>
          </cell>
          <cell r="Z28">
            <v>11.8</v>
          </cell>
          <cell r="AB28">
            <v>59.5</v>
          </cell>
          <cell r="AC28">
            <v>6</v>
          </cell>
          <cell r="AD28">
            <v>42</v>
          </cell>
          <cell r="AE28">
            <v>63</v>
          </cell>
          <cell r="AF28">
            <v>14</v>
          </cell>
          <cell r="AG28">
            <v>126</v>
          </cell>
        </row>
        <row r="29">
          <cell r="A29" t="str">
            <v>Пекерсы с индейкой в сливочном соусе ТМ Горячая штучка 0,25 кг зам  ПОКОМ</v>
          </cell>
          <cell r="B29" t="str">
            <v>шт</v>
          </cell>
          <cell r="C29">
            <v>621</v>
          </cell>
          <cell r="E29">
            <v>144</v>
          </cell>
          <cell r="F29">
            <v>389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150</v>
          </cell>
          <cell r="K29">
            <v>-6</v>
          </cell>
          <cell r="N29">
            <v>168</v>
          </cell>
          <cell r="O29">
            <v>28.8</v>
          </cell>
          <cell r="Q29">
            <v>0</v>
          </cell>
          <cell r="T29">
            <v>19.340277777777779</v>
          </cell>
          <cell r="U29">
            <v>19.340277777777779</v>
          </cell>
          <cell r="V29">
            <v>41.8</v>
          </cell>
          <cell r="W29">
            <v>50.4</v>
          </cell>
          <cell r="X29">
            <v>36.4</v>
          </cell>
          <cell r="Y29">
            <v>39.6</v>
          </cell>
          <cell r="Z29">
            <v>41.6</v>
          </cell>
          <cell r="AB29">
            <v>0</v>
          </cell>
          <cell r="AC29">
            <v>12</v>
          </cell>
          <cell r="AD29">
            <v>0</v>
          </cell>
          <cell r="AE29">
            <v>0</v>
          </cell>
          <cell r="AF29">
            <v>14</v>
          </cell>
          <cell r="AG29">
            <v>70</v>
          </cell>
        </row>
        <row r="30">
          <cell r="A30" t="str">
            <v>Пельмени Grandmeni с говядиной ТМ Горячая штучка флоупак сфера 0,75 кг. ПОКОМ</v>
          </cell>
          <cell r="B30" t="str">
            <v>шт</v>
          </cell>
          <cell r="C30">
            <v>162</v>
          </cell>
          <cell r="E30">
            <v>65</v>
          </cell>
          <cell r="F30">
            <v>90</v>
          </cell>
          <cell r="G30">
            <v>0.75</v>
          </cell>
          <cell r="H30">
            <v>180</v>
          </cell>
          <cell r="I30" t="str">
            <v>матрица</v>
          </cell>
          <cell r="J30">
            <v>65</v>
          </cell>
          <cell r="K30">
            <v>0</v>
          </cell>
          <cell r="N30">
            <v>0</v>
          </cell>
          <cell r="O30">
            <v>13</v>
          </cell>
          <cell r="P30">
            <v>118</v>
          </cell>
          <cell r="Q30">
            <v>96</v>
          </cell>
          <cell r="T30">
            <v>14.307692307692308</v>
          </cell>
          <cell r="U30">
            <v>6.9230769230769234</v>
          </cell>
          <cell r="V30">
            <v>8.1999999999999993</v>
          </cell>
          <cell r="W30">
            <v>10.199999999999999</v>
          </cell>
          <cell r="X30">
            <v>6.4</v>
          </cell>
          <cell r="Y30">
            <v>7.4</v>
          </cell>
          <cell r="Z30">
            <v>4.5999999999999996</v>
          </cell>
          <cell r="AB30">
            <v>88.5</v>
          </cell>
          <cell r="AC30">
            <v>8</v>
          </cell>
          <cell r="AD30">
            <v>12</v>
          </cell>
          <cell r="AE30">
            <v>72</v>
          </cell>
          <cell r="AF30">
            <v>12</v>
          </cell>
          <cell r="AG30">
            <v>84</v>
          </cell>
        </row>
        <row r="31">
          <cell r="A31" t="str">
            <v>Пельмени Grandmeni с говядиной в сливочном соусе ТМ Горячая штучка флоупак сфера 0,75 кг.  ПОКОМ</v>
          </cell>
          <cell r="B31" t="str">
            <v>шт</v>
          </cell>
          <cell r="C31">
            <v>159</v>
          </cell>
          <cell r="D31">
            <v>1</v>
          </cell>
          <cell r="E31">
            <v>63</v>
          </cell>
          <cell r="F31">
            <v>73</v>
          </cell>
          <cell r="G31">
            <v>0.75</v>
          </cell>
          <cell r="H31">
            <v>180</v>
          </cell>
          <cell r="I31" t="str">
            <v>матрица</v>
          </cell>
          <cell r="J31">
            <v>63</v>
          </cell>
          <cell r="K31">
            <v>0</v>
          </cell>
          <cell r="N31">
            <v>96</v>
          </cell>
          <cell r="O31">
            <v>12.6</v>
          </cell>
          <cell r="P31">
            <v>57.799999999999983</v>
          </cell>
          <cell r="Q31">
            <v>96</v>
          </cell>
          <cell r="T31">
            <v>21.031746031746032</v>
          </cell>
          <cell r="U31">
            <v>13.412698412698413</v>
          </cell>
          <cell r="V31">
            <v>16.8</v>
          </cell>
          <cell r="W31">
            <v>13.8</v>
          </cell>
          <cell r="X31">
            <v>15</v>
          </cell>
          <cell r="Y31">
            <v>10.8</v>
          </cell>
          <cell r="Z31">
            <v>7.6</v>
          </cell>
          <cell r="AB31">
            <v>43.349999999999987</v>
          </cell>
          <cell r="AC31">
            <v>8</v>
          </cell>
          <cell r="AD31">
            <v>12</v>
          </cell>
          <cell r="AE31">
            <v>72</v>
          </cell>
          <cell r="AF31">
            <v>12</v>
          </cell>
          <cell r="AG31">
            <v>84</v>
          </cell>
        </row>
        <row r="32">
          <cell r="A32" t="str">
            <v>Пельмени Grandmeni с говядиной и свининой Grandmeni 0,75 Сфера Горячая штучка  Поком</v>
          </cell>
          <cell r="B32" t="str">
            <v>шт</v>
          </cell>
          <cell r="G32">
            <v>0.75</v>
          </cell>
          <cell r="H32">
            <v>180</v>
          </cell>
          <cell r="I32" t="str">
            <v>матрица</v>
          </cell>
          <cell r="J32">
            <v>16</v>
          </cell>
          <cell r="K32">
            <v>-16</v>
          </cell>
          <cell r="N32">
            <v>96</v>
          </cell>
          <cell r="O32">
            <v>0</v>
          </cell>
          <cell r="Q32">
            <v>0</v>
          </cell>
          <cell r="T32" t="e">
            <v>#DIV/0!</v>
          </cell>
          <cell r="U32" t="e">
            <v>#DIV/0!</v>
          </cell>
          <cell r="V32">
            <v>0</v>
          </cell>
          <cell r="W32">
            <v>0.8</v>
          </cell>
          <cell r="X32">
            <v>7.8</v>
          </cell>
          <cell r="Y32">
            <v>2.4</v>
          </cell>
          <cell r="Z32">
            <v>2.2000000000000002</v>
          </cell>
          <cell r="AA32" t="str">
            <v>отсутствует в бланке</v>
          </cell>
          <cell r="AB32">
            <v>0</v>
          </cell>
          <cell r="AC32">
            <v>8</v>
          </cell>
          <cell r="AD32">
            <v>0</v>
          </cell>
          <cell r="AE32">
            <v>0</v>
          </cell>
          <cell r="AF32">
            <v>12</v>
          </cell>
          <cell r="AG32">
            <v>84</v>
          </cell>
        </row>
        <row r="33">
          <cell r="A33" t="str">
            <v>Пельмени Grandmeni со сливочным маслом Горячая штучка 0,75 кг ПОКОМ</v>
          </cell>
          <cell r="B33" t="str">
            <v>шт</v>
          </cell>
          <cell r="C33">
            <v>171</v>
          </cell>
          <cell r="E33">
            <v>54</v>
          </cell>
          <cell r="F33">
            <v>98</v>
          </cell>
          <cell r="G33">
            <v>0.75</v>
          </cell>
          <cell r="H33">
            <v>180</v>
          </cell>
          <cell r="I33" t="str">
            <v>матрица</v>
          </cell>
          <cell r="J33">
            <v>54</v>
          </cell>
          <cell r="K33">
            <v>0</v>
          </cell>
          <cell r="N33">
            <v>96</v>
          </cell>
          <cell r="O33">
            <v>10.8</v>
          </cell>
          <cell r="Q33">
            <v>0</v>
          </cell>
          <cell r="T33">
            <v>17.962962962962962</v>
          </cell>
          <cell r="U33">
            <v>17.962962962962962</v>
          </cell>
          <cell r="V33">
            <v>12.8</v>
          </cell>
          <cell r="W33">
            <v>17.399999999999999</v>
          </cell>
          <cell r="X33">
            <v>10.199999999999999</v>
          </cell>
          <cell r="Y33">
            <v>6</v>
          </cell>
          <cell r="Z33">
            <v>0</v>
          </cell>
          <cell r="AB33">
            <v>0</v>
          </cell>
          <cell r="AC33">
            <v>8</v>
          </cell>
          <cell r="AD33">
            <v>0</v>
          </cell>
          <cell r="AE33">
            <v>0</v>
          </cell>
          <cell r="AF33">
            <v>12</v>
          </cell>
          <cell r="AG33">
            <v>84</v>
          </cell>
        </row>
        <row r="34">
          <cell r="A34" t="str">
            <v>Пельмени «Бигбули с мясом» 0,43 Сфера ТМ «Горячая штучка»  Поком</v>
          </cell>
          <cell r="B34" t="str">
            <v>шт</v>
          </cell>
          <cell r="E34">
            <v>14</v>
          </cell>
          <cell r="F34">
            <v>178</v>
          </cell>
          <cell r="G34">
            <v>0.43</v>
          </cell>
          <cell r="H34">
            <v>180</v>
          </cell>
          <cell r="I34" t="str">
            <v>матрица</v>
          </cell>
          <cell r="K34">
            <v>14</v>
          </cell>
          <cell r="N34">
            <v>0</v>
          </cell>
          <cell r="O34">
            <v>2.8</v>
          </cell>
          <cell r="Q34">
            <v>0</v>
          </cell>
          <cell r="T34">
            <v>63.571428571428577</v>
          </cell>
          <cell r="U34">
            <v>63.571428571428577</v>
          </cell>
          <cell r="V34">
            <v>5</v>
          </cell>
          <cell r="W34">
            <v>4.2</v>
          </cell>
          <cell r="X34">
            <v>5.2</v>
          </cell>
          <cell r="Y34">
            <v>4</v>
          </cell>
          <cell r="Z34">
            <v>4.2</v>
          </cell>
          <cell r="AA34" t="str">
            <v>есть дубль / нужно увеличить продажи</v>
          </cell>
          <cell r="AB34">
            <v>0</v>
          </cell>
          <cell r="AC34">
            <v>16</v>
          </cell>
          <cell r="AD34">
            <v>0</v>
          </cell>
          <cell r="AE34">
            <v>0</v>
          </cell>
          <cell r="AF34">
            <v>12</v>
          </cell>
          <cell r="AG34">
            <v>84</v>
          </cell>
        </row>
        <row r="35">
          <cell r="A35" t="str">
            <v>Пельмени Бигбули #МЕГАВКУСИЩЕ с сочной грудинкой ТМ Горячая шту БУЛЬМЕНИ ТС Бигбули  сфера 0,9 ПОКОМ</v>
          </cell>
          <cell r="B35" t="str">
            <v>шт</v>
          </cell>
          <cell r="C35">
            <v>168</v>
          </cell>
          <cell r="E35">
            <v>82</v>
          </cell>
          <cell r="F35">
            <v>60</v>
          </cell>
          <cell r="G35">
            <v>0.9</v>
          </cell>
          <cell r="H35">
            <v>180</v>
          </cell>
          <cell r="I35" t="str">
            <v>матрица</v>
          </cell>
          <cell r="J35">
            <v>82</v>
          </cell>
          <cell r="K35">
            <v>0</v>
          </cell>
          <cell r="N35">
            <v>96</v>
          </cell>
          <cell r="O35">
            <v>16.399999999999999</v>
          </cell>
          <cell r="P35">
            <v>73.599999999999966</v>
          </cell>
          <cell r="Q35">
            <v>96</v>
          </cell>
          <cell r="T35">
            <v>15.365853658536587</v>
          </cell>
          <cell r="U35">
            <v>9.5121951219512209</v>
          </cell>
          <cell r="V35">
            <v>14</v>
          </cell>
          <cell r="W35">
            <v>15.8</v>
          </cell>
          <cell r="X35">
            <v>20.6</v>
          </cell>
          <cell r="Y35">
            <v>16.8</v>
          </cell>
          <cell r="Z35">
            <v>2.8</v>
          </cell>
          <cell r="AB35">
            <v>66.239999999999966</v>
          </cell>
          <cell r="AC35">
            <v>8</v>
          </cell>
          <cell r="AD35">
            <v>12</v>
          </cell>
          <cell r="AE35">
            <v>86.4</v>
          </cell>
          <cell r="AF35">
            <v>12</v>
          </cell>
          <cell r="AG35">
            <v>84</v>
          </cell>
        </row>
        <row r="36">
          <cell r="A36" t="str">
            <v>Пельмени Бигбули #МЕГАВКУСИЩЕ с сочной грудинкой ТМ Горячая штучка ТС Бигбули  сфера 0,43  ПОКОМ</v>
          </cell>
          <cell r="B36" t="str">
            <v>шт</v>
          </cell>
          <cell r="C36">
            <v>127</v>
          </cell>
          <cell r="D36">
            <v>2</v>
          </cell>
          <cell r="E36">
            <v>17</v>
          </cell>
          <cell r="F36">
            <v>110</v>
          </cell>
          <cell r="G36">
            <v>0.43</v>
          </cell>
          <cell r="H36">
            <v>180</v>
          </cell>
          <cell r="I36" t="str">
            <v>матрица</v>
          </cell>
          <cell r="J36">
            <v>17</v>
          </cell>
          <cell r="K36">
            <v>0</v>
          </cell>
          <cell r="N36">
            <v>0</v>
          </cell>
          <cell r="O36">
            <v>3.4</v>
          </cell>
          <cell r="Q36">
            <v>0</v>
          </cell>
          <cell r="T36">
            <v>32.352941176470587</v>
          </cell>
          <cell r="U36">
            <v>32.352941176470587</v>
          </cell>
          <cell r="V36">
            <v>5</v>
          </cell>
          <cell r="W36">
            <v>6.2</v>
          </cell>
          <cell r="X36">
            <v>1.2</v>
          </cell>
          <cell r="Y36">
            <v>0.8</v>
          </cell>
          <cell r="Z36">
            <v>5.6</v>
          </cell>
          <cell r="AA36" t="str">
            <v>нужно увеличить продажи!!!</v>
          </cell>
          <cell r="AB36">
            <v>0</v>
          </cell>
          <cell r="AC36">
            <v>16</v>
          </cell>
          <cell r="AD36">
            <v>0</v>
          </cell>
          <cell r="AE36">
            <v>0</v>
          </cell>
          <cell r="AF36">
            <v>12</v>
          </cell>
          <cell r="AG36">
            <v>84</v>
          </cell>
        </row>
        <row r="37">
          <cell r="A37" t="str">
            <v>Пельмени Бигбули с мясом, Горячая штучка 0,9кг  ПОКОМ</v>
          </cell>
          <cell r="B37" t="str">
            <v>шт</v>
          </cell>
          <cell r="C37">
            <v>442</v>
          </cell>
          <cell r="E37">
            <v>108</v>
          </cell>
          <cell r="F37">
            <v>319</v>
          </cell>
          <cell r="G37">
            <v>0.9</v>
          </cell>
          <cell r="H37">
            <v>180</v>
          </cell>
          <cell r="I37" t="str">
            <v>матрица</v>
          </cell>
          <cell r="J37">
            <v>108</v>
          </cell>
          <cell r="K37">
            <v>0</v>
          </cell>
          <cell r="N37">
            <v>0</v>
          </cell>
          <cell r="O37">
            <v>21.6</v>
          </cell>
          <cell r="Q37">
            <v>0</v>
          </cell>
          <cell r="T37">
            <v>14.768518518518517</v>
          </cell>
          <cell r="U37">
            <v>14.768518518518517</v>
          </cell>
          <cell r="V37">
            <v>16.600000000000001</v>
          </cell>
          <cell r="W37">
            <v>34.799999999999997</v>
          </cell>
          <cell r="X37">
            <v>38.6</v>
          </cell>
          <cell r="Y37">
            <v>33.6</v>
          </cell>
          <cell r="Z37">
            <v>0.2</v>
          </cell>
          <cell r="AB37">
            <v>0</v>
          </cell>
          <cell r="AC37">
            <v>8</v>
          </cell>
          <cell r="AD37">
            <v>0</v>
          </cell>
          <cell r="AE37">
            <v>0</v>
          </cell>
          <cell r="AF37">
            <v>12</v>
          </cell>
          <cell r="AG37">
            <v>84</v>
          </cell>
        </row>
        <row r="38">
          <cell r="A38" t="str">
            <v>Пельмени Бигбули с мясом, Горячая штучка сфера 0,43 кг  ПОКОМ</v>
          </cell>
          <cell r="B38" t="str">
            <v>шт</v>
          </cell>
          <cell r="C38">
            <v>192</v>
          </cell>
          <cell r="D38">
            <v>2</v>
          </cell>
          <cell r="E38">
            <v>14</v>
          </cell>
          <cell r="F38">
            <v>178</v>
          </cell>
          <cell r="G38">
            <v>0</v>
          </cell>
          <cell r="H38">
            <v>180</v>
          </cell>
          <cell r="I38" t="str">
            <v>нет в матрице</v>
          </cell>
          <cell r="J38">
            <v>14</v>
          </cell>
          <cell r="K38">
            <v>0</v>
          </cell>
          <cell r="O38">
            <v>2.8</v>
          </cell>
          <cell r="T38">
            <v>63.571428571428577</v>
          </cell>
          <cell r="U38">
            <v>63.571428571428577</v>
          </cell>
          <cell r="V38">
            <v>5</v>
          </cell>
          <cell r="W38">
            <v>4.2</v>
          </cell>
          <cell r="X38">
            <v>5.2</v>
          </cell>
          <cell r="Y38">
            <v>4</v>
          </cell>
          <cell r="Z38">
            <v>4.2</v>
          </cell>
          <cell r="AA38" t="str">
            <v>дубль</v>
          </cell>
          <cell r="AB38">
            <v>0</v>
          </cell>
          <cell r="AC38">
            <v>0</v>
          </cell>
        </row>
        <row r="39">
          <cell r="A39" t="str">
            <v>Пельмени Бигбули со слив.маслом 0,9 кг   Поком</v>
          </cell>
          <cell r="B39" t="str">
            <v>шт</v>
          </cell>
          <cell r="C39">
            <v>506</v>
          </cell>
          <cell r="D39">
            <v>7</v>
          </cell>
          <cell r="E39">
            <v>138</v>
          </cell>
          <cell r="F39">
            <v>337</v>
          </cell>
          <cell r="G39">
            <v>0.9</v>
          </cell>
          <cell r="H39">
            <v>180</v>
          </cell>
          <cell r="I39" t="str">
            <v>матрица</v>
          </cell>
          <cell r="J39">
            <v>138</v>
          </cell>
          <cell r="K39">
            <v>0</v>
          </cell>
          <cell r="N39">
            <v>0</v>
          </cell>
          <cell r="O39">
            <v>27.6</v>
          </cell>
          <cell r="P39">
            <v>49.400000000000034</v>
          </cell>
          <cell r="Q39">
            <v>96</v>
          </cell>
          <cell r="T39">
            <v>15.688405797101449</v>
          </cell>
          <cell r="U39">
            <v>12.210144927536231</v>
          </cell>
          <cell r="V39">
            <v>28</v>
          </cell>
          <cell r="W39">
            <v>43.4</v>
          </cell>
          <cell r="X39">
            <v>30.8</v>
          </cell>
          <cell r="Y39">
            <v>36.799999999999997</v>
          </cell>
          <cell r="Z39">
            <v>42.6</v>
          </cell>
          <cell r="AB39">
            <v>44.460000000000029</v>
          </cell>
          <cell r="AC39">
            <v>8</v>
          </cell>
          <cell r="AD39">
            <v>12</v>
          </cell>
          <cell r="AE39">
            <v>86.4</v>
          </cell>
          <cell r="AF39">
            <v>12</v>
          </cell>
          <cell r="AG39">
            <v>84</v>
          </cell>
        </row>
        <row r="40">
          <cell r="A40" t="str">
            <v>Пельмени Бигбули со сливочным маслом ТМ Горячая штучка ТС Бигбули ГШ флоу-пак сфера 0,43 УВС.  ПОКОМ</v>
          </cell>
          <cell r="B40" t="str">
            <v>шт</v>
          </cell>
          <cell r="C40">
            <v>116</v>
          </cell>
          <cell r="E40">
            <v>20</v>
          </cell>
          <cell r="F40">
            <v>88</v>
          </cell>
          <cell r="G40">
            <v>0</v>
          </cell>
          <cell r="H40">
            <v>180</v>
          </cell>
          <cell r="I40" t="str">
            <v>нет в матрице</v>
          </cell>
          <cell r="J40">
            <v>20</v>
          </cell>
          <cell r="K40">
            <v>0</v>
          </cell>
          <cell r="O40">
            <v>4</v>
          </cell>
          <cell r="T40">
            <v>22</v>
          </cell>
          <cell r="U40">
            <v>22</v>
          </cell>
          <cell r="V40">
            <v>5.8</v>
          </cell>
          <cell r="W40">
            <v>4.5999999999999996</v>
          </cell>
          <cell r="X40">
            <v>0.8</v>
          </cell>
          <cell r="Y40">
            <v>4</v>
          </cell>
          <cell r="Z40">
            <v>0.6</v>
          </cell>
          <cell r="AA40" t="str">
            <v>дубль</v>
          </cell>
          <cell r="AB40">
            <v>0</v>
          </cell>
          <cell r="AC40">
            <v>0</v>
          </cell>
        </row>
        <row r="41">
          <cell r="A41" t="str">
            <v>Пельмени Бугбули со сливочным маслом ТМ Горячая штучка БУЛЬМЕНИ 0,43 кг  ПОКОМ</v>
          </cell>
          <cell r="B41" t="str">
            <v>шт</v>
          </cell>
          <cell r="E41">
            <v>20</v>
          </cell>
          <cell r="F41">
            <v>88</v>
          </cell>
          <cell r="G41">
            <v>0.43</v>
          </cell>
          <cell r="H41">
            <v>180</v>
          </cell>
          <cell r="I41" t="str">
            <v>матрица</v>
          </cell>
          <cell r="K41">
            <v>20</v>
          </cell>
          <cell r="N41">
            <v>0</v>
          </cell>
          <cell r="O41">
            <v>4</v>
          </cell>
          <cell r="Q41">
            <v>0</v>
          </cell>
          <cell r="T41">
            <v>22</v>
          </cell>
          <cell r="U41">
            <v>22</v>
          </cell>
          <cell r="V41">
            <v>9</v>
          </cell>
          <cell r="W41">
            <v>7.8</v>
          </cell>
          <cell r="X41">
            <v>2.4</v>
          </cell>
          <cell r="Y41">
            <v>4</v>
          </cell>
          <cell r="Z41">
            <v>4.4000000000000004</v>
          </cell>
          <cell r="AA41" t="str">
            <v>есть дубль</v>
          </cell>
          <cell r="AB41">
            <v>0</v>
          </cell>
          <cell r="AC41">
            <v>16</v>
          </cell>
          <cell r="AD41">
            <v>0</v>
          </cell>
          <cell r="AE41">
            <v>0</v>
          </cell>
          <cell r="AF41">
            <v>12</v>
          </cell>
          <cell r="AG41">
            <v>84</v>
          </cell>
        </row>
        <row r="42">
          <cell r="A42" t="str">
            <v>Пельмени Бульмени с говядиной и свининой Горячая шт. 0,9 кг  ПОКОМ</v>
          </cell>
          <cell r="B42" t="str">
            <v>шт</v>
          </cell>
          <cell r="C42">
            <v>461</v>
          </cell>
          <cell r="D42">
            <v>3</v>
          </cell>
          <cell r="E42">
            <v>295</v>
          </cell>
          <cell r="F42">
            <v>128</v>
          </cell>
          <cell r="G42">
            <v>0.9</v>
          </cell>
          <cell r="H42">
            <v>180</v>
          </cell>
          <cell r="I42" t="str">
            <v>матрица</v>
          </cell>
          <cell r="J42">
            <v>300</v>
          </cell>
          <cell r="K42">
            <v>-5</v>
          </cell>
          <cell r="N42">
            <v>96</v>
          </cell>
          <cell r="O42">
            <v>59</v>
          </cell>
          <cell r="P42">
            <v>720</v>
          </cell>
          <cell r="Q42">
            <v>768</v>
          </cell>
          <cell r="T42">
            <v>16.8135593220339</v>
          </cell>
          <cell r="U42">
            <v>3.7966101694915255</v>
          </cell>
          <cell r="V42">
            <v>39.4</v>
          </cell>
          <cell r="W42">
            <v>42.8</v>
          </cell>
          <cell r="X42">
            <v>38.799999999999997</v>
          </cell>
          <cell r="Y42">
            <v>28.2</v>
          </cell>
          <cell r="Z42">
            <v>32.4</v>
          </cell>
          <cell r="AA42" t="str">
            <v>ТК Вояж (акция август)</v>
          </cell>
          <cell r="AB42">
            <v>648</v>
          </cell>
          <cell r="AC42">
            <v>8</v>
          </cell>
          <cell r="AD42">
            <v>96</v>
          </cell>
          <cell r="AE42">
            <v>691.2</v>
          </cell>
          <cell r="AF42">
            <v>12</v>
          </cell>
          <cell r="AG42">
            <v>84</v>
          </cell>
        </row>
        <row r="43">
          <cell r="A43" t="str">
            <v>Пельмени Бульмени с говядиной и свининой Горячая штучка 0,43  ПОКОМ</v>
          </cell>
          <cell r="B43" t="str">
            <v>шт</v>
          </cell>
          <cell r="C43">
            <v>256</v>
          </cell>
          <cell r="D43">
            <v>1</v>
          </cell>
          <cell r="E43">
            <v>37</v>
          </cell>
          <cell r="F43">
            <v>218</v>
          </cell>
          <cell r="G43">
            <v>0.43</v>
          </cell>
          <cell r="H43">
            <v>180</v>
          </cell>
          <cell r="I43" t="str">
            <v>матрица</v>
          </cell>
          <cell r="J43">
            <v>29</v>
          </cell>
          <cell r="K43">
            <v>8</v>
          </cell>
          <cell r="N43">
            <v>0</v>
          </cell>
          <cell r="O43">
            <v>7.4</v>
          </cell>
          <cell r="Q43">
            <v>0</v>
          </cell>
          <cell r="T43">
            <v>29.45945945945946</v>
          </cell>
          <cell r="U43">
            <v>29.45945945945946</v>
          </cell>
          <cell r="V43">
            <v>2.6</v>
          </cell>
          <cell r="W43">
            <v>8.8000000000000007</v>
          </cell>
          <cell r="X43">
            <v>8</v>
          </cell>
          <cell r="Y43">
            <v>7.2</v>
          </cell>
          <cell r="Z43">
            <v>3</v>
          </cell>
          <cell r="AA43" t="str">
            <v>нужно увеличить продажи</v>
          </cell>
          <cell r="AB43">
            <v>0</v>
          </cell>
          <cell r="AC43">
            <v>16</v>
          </cell>
          <cell r="AD43">
            <v>0</v>
          </cell>
          <cell r="AE43">
            <v>0</v>
          </cell>
          <cell r="AF43">
            <v>12</v>
          </cell>
          <cell r="AG43">
            <v>84</v>
          </cell>
        </row>
        <row r="44">
          <cell r="A44" t="str">
            <v>Пельмени Бульмени с говядиной и свининой Наваристые Горячая штучка ВЕС  ПОКОМ</v>
          </cell>
          <cell r="B44" t="str">
            <v>кг</v>
          </cell>
          <cell r="C44">
            <v>771.3</v>
          </cell>
          <cell r="D44">
            <v>3.7</v>
          </cell>
          <cell r="E44">
            <v>540</v>
          </cell>
          <cell r="F44">
            <v>180</v>
          </cell>
          <cell r="G44">
            <v>1</v>
          </cell>
          <cell r="H44">
            <v>180</v>
          </cell>
          <cell r="I44" t="str">
            <v>матрица</v>
          </cell>
          <cell r="J44">
            <v>540</v>
          </cell>
          <cell r="K44">
            <v>0</v>
          </cell>
          <cell r="N44">
            <v>600</v>
          </cell>
          <cell r="O44">
            <v>108</v>
          </cell>
          <cell r="P44">
            <v>1164</v>
          </cell>
          <cell r="Q44">
            <v>1140</v>
          </cell>
          <cell r="T44">
            <v>17.777777777777779</v>
          </cell>
          <cell r="U44">
            <v>7.2222222222222223</v>
          </cell>
          <cell r="V44">
            <v>92.74</v>
          </cell>
          <cell r="W44">
            <v>83</v>
          </cell>
          <cell r="X44">
            <v>99</v>
          </cell>
          <cell r="Y44">
            <v>69</v>
          </cell>
          <cell r="Z44">
            <v>72</v>
          </cell>
          <cell r="AB44">
            <v>1164</v>
          </cell>
          <cell r="AC44">
            <v>5</v>
          </cell>
          <cell r="AD44">
            <v>228</v>
          </cell>
          <cell r="AE44">
            <v>1140</v>
          </cell>
          <cell r="AF44">
            <v>12</v>
          </cell>
          <cell r="AG44">
            <v>144</v>
          </cell>
        </row>
        <row r="45">
          <cell r="A45" t="str">
            <v>Пельмени Бульмени со сливочным маслом Горячая штучка 0,9 кг  ПОКОМ</v>
          </cell>
          <cell r="B45" t="str">
            <v>шт</v>
          </cell>
          <cell r="C45">
            <v>609</v>
          </cell>
          <cell r="E45">
            <v>407</v>
          </cell>
          <cell r="F45">
            <v>112</v>
          </cell>
          <cell r="G45">
            <v>0.9</v>
          </cell>
          <cell r="H45">
            <v>180</v>
          </cell>
          <cell r="I45" t="str">
            <v>матрица</v>
          </cell>
          <cell r="J45">
            <v>407</v>
          </cell>
          <cell r="K45">
            <v>0</v>
          </cell>
          <cell r="N45">
            <v>288</v>
          </cell>
          <cell r="O45">
            <v>81.400000000000006</v>
          </cell>
          <cell r="P45">
            <v>902.40000000000009</v>
          </cell>
          <cell r="Q45">
            <v>864</v>
          </cell>
          <cell r="T45">
            <v>15.528255528255528</v>
          </cell>
          <cell r="U45">
            <v>4.9140049140049138</v>
          </cell>
          <cell r="V45">
            <v>55.4</v>
          </cell>
          <cell r="W45">
            <v>54.6</v>
          </cell>
          <cell r="X45">
            <v>49.4</v>
          </cell>
          <cell r="Y45">
            <v>62.2</v>
          </cell>
          <cell r="Z45">
            <v>45.8</v>
          </cell>
          <cell r="AA45" t="str">
            <v>ТК Вояж (акция август)</v>
          </cell>
          <cell r="AB45">
            <v>812.16000000000008</v>
          </cell>
          <cell r="AC45">
            <v>8</v>
          </cell>
          <cell r="AD45">
            <v>108</v>
          </cell>
          <cell r="AE45">
            <v>777.6</v>
          </cell>
          <cell r="AF45">
            <v>12</v>
          </cell>
          <cell r="AG45">
            <v>84</v>
          </cell>
        </row>
        <row r="46">
          <cell r="A46" t="str">
            <v>Пельмени Бульмени со сливочным маслом ТМ Горячая шт. 0,43 кг  ПОКОМ</v>
          </cell>
          <cell r="B46" t="str">
            <v>шт</v>
          </cell>
          <cell r="C46">
            <v>125</v>
          </cell>
          <cell r="E46">
            <v>24</v>
          </cell>
          <cell r="F46">
            <v>98</v>
          </cell>
          <cell r="G46">
            <v>0.43</v>
          </cell>
          <cell r="H46">
            <v>180</v>
          </cell>
          <cell r="I46" t="str">
            <v>матрица</v>
          </cell>
          <cell r="J46">
            <v>24</v>
          </cell>
          <cell r="K46">
            <v>0</v>
          </cell>
          <cell r="N46">
            <v>0</v>
          </cell>
          <cell r="O46">
            <v>4.8</v>
          </cell>
          <cell r="Q46">
            <v>0</v>
          </cell>
          <cell r="T46">
            <v>20.416666666666668</v>
          </cell>
          <cell r="U46">
            <v>20.416666666666668</v>
          </cell>
          <cell r="V46">
            <v>4.5999999999999996</v>
          </cell>
          <cell r="W46">
            <v>9.8000000000000007</v>
          </cell>
          <cell r="X46">
            <v>11.4</v>
          </cell>
          <cell r="Y46">
            <v>12.4</v>
          </cell>
          <cell r="Z46">
            <v>12.6</v>
          </cell>
          <cell r="AA46" t="str">
            <v>нужно увеличить продажи</v>
          </cell>
          <cell r="AB46">
            <v>0</v>
          </cell>
          <cell r="AC46">
            <v>16</v>
          </cell>
          <cell r="AD46">
            <v>0</v>
          </cell>
          <cell r="AE46">
            <v>0</v>
          </cell>
          <cell r="AF46">
            <v>12</v>
          </cell>
          <cell r="AG46">
            <v>84</v>
          </cell>
        </row>
        <row r="47">
          <cell r="A47" t="str">
            <v>Пельмени Домашние с говядиной и свининой 0,7кг, сфера ТМ Зареченские  ПОКОМ</v>
          </cell>
          <cell r="B47" t="str">
            <v>шт</v>
          </cell>
          <cell r="C47">
            <v>106</v>
          </cell>
          <cell r="E47">
            <v>60</v>
          </cell>
          <cell r="F47">
            <v>46</v>
          </cell>
          <cell r="G47">
            <v>0.7</v>
          </cell>
          <cell r="H47">
            <v>180</v>
          </cell>
          <cell r="I47" t="str">
            <v>матрица</v>
          </cell>
          <cell r="J47">
            <v>60</v>
          </cell>
          <cell r="K47">
            <v>0</v>
          </cell>
          <cell r="N47">
            <v>0</v>
          </cell>
          <cell r="O47">
            <v>12</v>
          </cell>
          <cell r="P47">
            <v>146</v>
          </cell>
          <cell r="Q47">
            <v>120</v>
          </cell>
          <cell r="T47">
            <v>13.833333333333334</v>
          </cell>
          <cell r="U47">
            <v>3.8333333333333335</v>
          </cell>
          <cell r="V47">
            <v>0.4</v>
          </cell>
          <cell r="W47">
            <v>1.4</v>
          </cell>
          <cell r="X47">
            <v>1</v>
          </cell>
          <cell r="Y47">
            <v>0</v>
          </cell>
          <cell r="Z47">
            <v>0</v>
          </cell>
          <cell r="AA47" t="str">
            <v>новинка Майба</v>
          </cell>
          <cell r="AB47">
            <v>102.19999999999999</v>
          </cell>
          <cell r="AC47">
            <v>10</v>
          </cell>
          <cell r="AD47">
            <v>12</v>
          </cell>
          <cell r="AE47">
            <v>84</v>
          </cell>
          <cell r="AF47">
            <v>12</v>
          </cell>
          <cell r="AG47">
            <v>84</v>
          </cell>
        </row>
        <row r="48">
          <cell r="A48" t="str">
            <v>Пельмени Домашние со сливочным маслом ТМ Зареченские  продукты флоу-пак сфера 0,7 кг.  Поком</v>
          </cell>
          <cell r="B48" t="str">
            <v>шт</v>
          </cell>
          <cell r="C48">
            <v>109</v>
          </cell>
          <cell r="E48">
            <v>60</v>
          </cell>
          <cell r="F48">
            <v>49</v>
          </cell>
          <cell r="G48">
            <v>0.7</v>
          </cell>
          <cell r="H48">
            <v>180</v>
          </cell>
          <cell r="I48" t="str">
            <v>матрица</v>
          </cell>
          <cell r="J48">
            <v>60</v>
          </cell>
          <cell r="K48">
            <v>0</v>
          </cell>
          <cell r="N48">
            <v>0</v>
          </cell>
          <cell r="O48">
            <v>12</v>
          </cell>
          <cell r="P48">
            <v>143</v>
          </cell>
          <cell r="Q48">
            <v>120</v>
          </cell>
          <cell r="T48">
            <v>14.083333333333334</v>
          </cell>
          <cell r="U48">
            <v>4.083333333333333</v>
          </cell>
          <cell r="V48">
            <v>0.2</v>
          </cell>
          <cell r="W48">
            <v>1</v>
          </cell>
          <cell r="X48">
            <v>0.6</v>
          </cell>
          <cell r="Y48">
            <v>0</v>
          </cell>
          <cell r="Z48">
            <v>0</v>
          </cell>
          <cell r="AA48" t="str">
            <v>новинка Майба</v>
          </cell>
          <cell r="AB48">
            <v>100.1</v>
          </cell>
          <cell r="AC48">
            <v>10</v>
          </cell>
          <cell r="AD48">
            <v>12</v>
          </cell>
          <cell r="AE48">
            <v>84</v>
          </cell>
          <cell r="AF48">
            <v>12</v>
          </cell>
          <cell r="AG48">
            <v>84</v>
          </cell>
        </row>
        <row r="49">
          <cell r="A49" t="str">
            <v>Пельмени Медвежьи ушки с фермерскими сливками ТМ Стародв флоу-пак классическая форма 0,7 кг.  Поком</v>
          </cell>
          <cell r="B49" t="str">
            <v>шт</v>
          </cell>
          <cell r="C49">
            <v>128</v>
          </cell>
          <cell r="E49">
            <v>87</v>
          </cell>
          <cell r="F49">
            <v>5</v>
          </cell>
          <cell r="G49">
            <v>0.7</v>
          </cell>
          <cell r="H49">
            <v>180</v>
          </cell>
          <cell r="I49" t="str">
            <v>матрица</v>
          </cell>
          <cell r="J49">
            <v>87</v>
          </cell>
          <cell r="K49">
            <v>0</v>
          </cell>
          <cell r="N49">
            <v>192</v>
          </cell>
          <cell r="O49">
            <v>17.399999999999999</v>
          </cell>
          <cell r="P49">
            <v>81.399999999999977</v>
          </cell>
          <cell r="Q49">
            <v>96</v>
          </cell>
          <cell r="T49">
            <v>16.839080459770116</v>
          </cell>
          <cell r="U49">
            <v>11.321839080459771</v>
          </cell>
          <cell r="V49">
            <v>17.2</v>
          </cell>
          <cell r="W49">
            <v>15</v>
          </cell>
          <cell r="X49">
            <v>8.6</v>
          </cell>
          <cell r="Y49">
            <v>17.600000000000001</v>
          </cell>
          <cell r="Z49">
            <v>0</v>
          </cell>
          <cell r="AB49">
            <v>56.979999999999983</v>
          </cell>
          <cell r="AC49">
            <v>8</v>
          </cell>
          <cell r="AD49">
            <v>12</v>
          </cell>
          <cell r="AE49">
            <v>67.199999999999989</v>
          </cell>
          <cell r="AF49">
            <v>12</v>
          </cell>
          <cell r="AG49">
            <v>84</v>
          </cell>
        </row>
        <row r="50">
          <cell r="A50" t="str">
            <v>Пельмени Медвежьи ушки с фермерской свининой и говядиной Большие флоу-пак класс 0,7 кг  Поком</v>
          </cell>
          <cell r="B50" t="str">
            <v>шт</v>
          </cell>
          <cell r="C50">
            <v>156</v>
          </cell>
          <cell r="E50">
            <v>71</v>
          </cell>
          <cell r="F50">
            <v>57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71</v>
          </cell>
          <cell r="K50">
            <v>0</v>
          </cell>
          <cell r="N50">
            <v>96</v>
          </cell>
          <cell r="O50">
            <v>14.2</v>
          </cell>
          <cell r="P50">
            <v>74.199999999999989</v>
          </cell>
          <cell r="Q50">
            <v>96</v>
          </cell>
          <cell r="T50">
            <v>17.535211267605636</v>
          </cell>
          <cell r="U50">
            <v>10.774647887323944</v>
          </cell>
          <cell r="V50">
            <v>12.8</v>
          </cell>
          <cell r="W50">
            <v>11.4</v>
          </cell>
          <cell r="X50">
            <v>5</v>
          </cell>
          <cell r="Y50">
            <v>3.8</v>
          </cell>
          <cell r="Z50">
            <v>4.2</v>
          </cell>
          <cell r="AB50">
            <v>51.939999999999991</v>
          </cell>
          <cell r="AC50">
            <v>8</v>
          </cell>
          <cell r="AD50">
            <v>12</v>
          </cell>
          <cell r="AE50">
            <v>67.199999999999989</v>
          </cell>
          <cell r="AF50">
            <v>12</v>
          </cell>
          <cell r="AG50">
            <v>84</v>
          </cell>
        </row>
        <row r="51">
          <cell r="A51" t="str">
            <v>Пельмени Медвежьи ушки с фермерской свининой и говядиной Малые флоу-пак классическая 0,7 кг  Поком</v>
          </cell>
          <cell r="B51" t="str">
            <v>шт</v>
          </cell>
          <cell r="C51">
            <v>300</v>
          </cell>
          <cell r="E51">
            <v>58</v>
          </cell>
          <cell r="F51">
            <v>225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58</v>
          </cell>
          <cell r="K51">
            <v>0</v>
          </cell>
          <cell r="N51">
            <v>0</v>
          </cell>
          <cell r="O51">
            <v>11.6</v>
          </cell>
          <cell r="Q51">
            <v>0</v>
          </cell>
          <cell r="T51">
            <v>19.396551724137932</v>
          </cell>
          <cell r="U51">
            <v>19.396551724137932</v>
          </cell>
          <cell r="V51">
            <v>10.6</v>
          </cell>
          <cell r="W51">
            <v>21.4</v>
          </cell>
          <cell r="X51">
            <v>6.8</v>
          </cell>
          <cell r="Y51">
            <v>6.2</v>
          </cell>
          <cell r="Z51">
            <v>8.6</v>
          </cell>
          <cell r="AB51">
            <v>0</v>
          </cell>
          <cell r="AC51">
            <v>8</v>
          </cell>
          <cell r="AD51">
            <v>0</v>
          </cell>
          <cell r="AE51">
            <v>0</v>
          </cell>
          <cell r="AF51">
            <v>12</v>
          </cell>
          <cell r="AG51">
            <v>84</v>
          </cell>
        </row>
        <row r="52">
          <cell r="A52" t="str">
            <v>Пельмени Мясорубские ТМ Стародворье фоу-пак равиоли 0,7 кг.  Поком</v>
          </cell>
          <cell r="B52" t="str">
            <v>шт</v>
          </cell>
          <cell r="C52">
            <v>152</v>
          </cell>
          <cell r="E52">
            <v>70</v>
          </cell>
          <cell r="F52">
            <v>43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70</v>
          </cell>
          <cell r="K52">
            <v>0</v>
          </cell>
          <cell r="N52">
            <v>96</v>
          </cell>
          <cell r="O52">
            <v>14</v>
          </cell>
          <cell r="P52">
            <v>57</v>
          </cell>
          <cell r="Q52">
            <v>96</v>
          </cell>
          <cell r="T52">
            <v>16.785714285714285</v>
          </cell>
          <cell r="U52">
            <v>9.9285714285714288</v>
          </cell>
          <cell r="V52">
            <v>15.6</v>
          </cell>
          <cell r="W52">
            <v>12.2</v>
          </cell>
          <cell r="X52">
            <v>15.4</v>
          </cell>
          <cell r="Y52">
            <v>10.8</v>
          </cell>
          <cell r="Z52">
            <v>11.2</v>
          </cell>
          <cell r="AA52" t="str">
            <v>сети</v>
          </cell>
          <cell r="AB52">
            <v>39.9</v>
          </cell>
          <cell r="AC52">
            <v>8</v>
          </cell>
          <cell r="AD52">
            <v>12</v>
          </cell>
          <cell r="AE52">
            <v>67.199999999999989</v>
          </cell>
          <cell r="AF52">
            <v>12</v>
          </cell>
          <cell r="AG52">
            <v>84</v>
          </cell>
        </row>
        <row r="53">
          <cell r="A53" t="str">
            <v>Пельмени Отборные из свинины и говядины 0,9 кг ТМ Стародворье ТС Медвежье ушко  ПОКОМ</v>
          </cell>
          <cell r="B53" t="str">
            <v>шт</v>
          </cell>
          <cell r="C53">
            <v>251</v>
          </cell>
          <cell r="E53">
            <v>108</v>
          </cell>
          <cell r="F53">
            <v>133</v>
          </cell>
          <cell r="G53">
            <v>0.9</v>
          </cell>
          <cell r="H53">
            <v>180</v>
          </cell>
          <cell r="I53" t="str">
            <v>матрица</v>
          </cell>
          <cell r="J53">
            <v>108</v>
          </cell>
          <cell r="K53">
            <v>0</v>
          </cell>
          <cell r="N53">
            <v>0</v>
          </cell>
          <cell r="O53">
            <v>21.6</v>
          </cell>
          <cell r="P53">
            <v>169.40000000000003</v>
          </cell>
          <cell r="Q53">
            <v>192</v>
          </cell>
          <cell r="T53">
            <v>15.046296296296296</v>
          </cell>
          <cell r="U53">
            <v>6.1574074074074074</v>
          </cell>
          <cell r="V53">
            <v>9.6</v>
          </cell>
          <cell r="W53">
            <v>18.399999999999999</v>
          </cell>
          <cell r="X53">
            <v>10.6</v>
          </cell>
          <cell r="Y53">
            <v>9.6</v>
          </cell>
          <cell r="Z53">
            <v>10</v>
          </cell>
          <cell r="AB53">
            <v>152.46000000000004</v>
          </cell>
          <cell r="AC53">
            <v>8</v>
          </cell>
          <cell r="AD53">
            <v>24</v>
          </cell>
          <cell r="AE53">
            <v>172.8</v>
          </cell>
          <cell r="AF53">
            <v>12</v>
          </cell>
          <cell r="AG53">
            <v>84</v>
          </cell>
        </row>
        <row r="54">
          <cell r="A54" t="str">
            <v>Пельмени Отборные с говядиной 0,9 кг НОВА ТМ Стародворье ТС Медвежье ушко  ПОКОМ</v>
          </cell>
          <cell r="B54" t="str">
            <v>шт</v>
          </cell>
          <cell r="C54">
            <v>234</v>
          </cell>
          <cell r="E54">
            <v>111</v>
          </cell>
          <cell r="F54">
            <v>109</v>
          </cell>
          <cell r="G54">
            <v>0.9</v>
          </cell>
          <cell r="H54">
            <v>180</v>
          </cell>
          <cell r="I54" t="str">
            <v>матрица</v>
          </cell>
          <cell r="J54">
            <v>111</v>
          </cell>
          <cell r="K54">
            <v>0</v>
          </cell>
          <cell r="N54">
            <v>0</v>
          </cell>
          <cell r="O54">
            <v>22.2</v>
          </cell>
          <cell r="P54">
            <v>246.2</v>
          </cell>
          <cell r="Q54">
            <v>288</v>
          </cell>
          <cell r="T54">
            <v>17.882882882882882</v>
          </cell>
          <cell r="U54">
            <v>4.9099099099099099</v>
          </cell>
          <cell r="V54">
            <v>13.6</v>
          </cell>
          <cell r="W54">
            <v>19.600000000000001</v>
          </cell>
          <cell r="X54">
            <v>20</v>
          </cell>
          <cell r="Y54">
            <v>14.2</v>
          </cell>
          <cell r="Z54">
            <v>10.199999999999999</v>
          </cell>
          <cell r="AB54">
            <v>221.57999999999998</v>
          </cell>
          <cell r="AC54">
            <v>8</v>
          </cell>
          <cell r="AD54">
            <v>36</v>
          </cell>
          <cell r="AE54">
            <v>259.2</v>
          </cell>
          <cell r="AF54">
            <v>12</v>
          </cell>
          <cell r="AG54">
            <v>84</v>
          </cell>
        </row>
        <row r="55">
          <cell r="A55" t="str">
            <v>Пельмени С говядиной и свининой, ВЕС, ТМ Славница сфера пуговки  ПОКОМ</v>
          </cell>
          <cell r="B55" t="str">
            <v>кг</v>
          </cell>
          <cell r="C55">
            <v>291.3</v>
          </cell>
          <cell r="E55">
            <v>185</v>
          </cell>
          <cell r="F55">
            <v>65</v>
          </cell>
          <cell r="G55">
            <v>1</v>
          </cell>
          <cell r="H55">
            <v>180</v>
          </cell>
          <cell r="I55" t="str">
            <v>матрица</v>
          </cell>
          <cell r="J55">
            <v>190</v>
          </cell>
          <cell r="K55">
            <v>-5</v>
          </cell>
          <cell r="N55">
            <v>300</v>
          </cell>
          <cell r="O55">
            <v>37</v>
          </cell>
          <cell r="P55">
            <v>153</v>
          </cell>
          <cell r="Q55">
            <v>180</v>
          </cell>
          <cell r="T55">
            <v>14.72972972972973</v>
          </cell>
          <cell r="U55">
            <v>9.8648648648648649</v>
          </cell>
          <cell r="V55">
            <v>39.739999999999988</v>
          </cell>
          <cell r="W55">
            <v>21</v>
          </cell>
          <cell r="X55">
            <v>28</v>
          </cell>
          <cell r="Y55">
            <v>30</v>
          </cell>
          <cell r="Z55">
            <v>24</v>
          </cell>
          <cell r="AB55">
            <v>153</v>
          </cell>
          <cell r="AC55">
            <v>5</v>
          </cell>
          <cell r="AD55">
            <v>36</v>
          </cell>
          <cell r="AE55">
            <v>180</v>
          </cell>
          <cell r="AF55">
            <v>12</v>
          </cell>
          <cell r="AG55">
            <v>144</v>
          </cell>
        </row>
        <row r="56">
          <cell r="A56" t="str">
            <v>Пельмени Со свининой и говядиной ТМ Особый рецепт Любимая ложка 1,0 кг  ПОКОМ</v>
          </cell>
          <cell r="B56" t="str">
            <v>шт</v>
          </cell>
          <cell r="C56">
            <v>13</v>
          </cell>
          <cell r="E56">
            <v>2</v>
          </cell>
          <cell r="F56">
            <v>11</v>
          </cell>
          <cell r="G56">
            <v>1</v>
          </cell>
          <cell r="H56">
            <v>180</v>
          </cell>
          <cell r="I56" t="str">
            <v>матрица</v>
          </cell>
          <cell r="J56">
            <v>2</v>
          </cell>
          <cell r="K56">
            <v>0</v>
          </cell>
          <cell r="N56">
            <v>0</v>
          </cell>
          <cell r="O56">
            <v>0.4</v>
          </cell>
          <cell r="Q56">
            <v>0</v>
          </cell>
          <cell r="T56">
            <v>27.5</v>
          </cell>
          <cell r="U56">
            <v>27.5</v>
          </cell>
          <cell r="V56">
            <v>0</v>
          </cell>
          <cell r="W56">
            <v>0</v>
          </cell>
          <cell r="X56">
            <v>0.2</v>
          </cell>
          <cell r="Y56">
            <v>0.2</v>
          </cell>
          <cell r="Z56">
            <v>0.4</v>
          </cell>
          <cell r="AA56" t="str">
            <v>нужно увеличить продажи!!!</v>
          </cell>
          <cell r="AB56">
            <v>0</v>
          </cell>
          <cell r="AC56">
            <v>5</v>
          </cell>
          <cell r="AD56">
            <v>0</v>
          </cell>
          <cell r="AE56">
            <v>0</v>
          </cell>
          <cell r="AF56">
            <v>12</v>
          </cell>
          <cell r="AG56">
            <v>84</v>
          </cell>
        </row>
        <row r="57">
          <cell r="A57" t="str">
            <v>Пельмени Супермени с мясом, Горячая штучка 0,2кг    ПОКОМ</v>
          </cell>
          <cell r="B57" t="str">
            <v>шт</v>
          </cell>
          <cell r="C57">
            <v>50</v>
          </cell>
          <cell r="E57">
            <v>44</v>
          </cell>
          <cell r="F57">
            <v>6</v>
          </cell>
          <cell r="G57">
            <v>0.2</v>
          </cell>
          <cell r="H57">
            <v>180</v>
          </cell>
          <cell r="I57" t="str">
            <v>матрица</v>
          </cell>
          <cell r="J57">
            <v>44</v>
          </cell>
          <cell r="K57">
            <v>0</v>
          </cell>
          <cell r="N57">
            <v>0</v>
          </cell>
          <cell r="O57">
            <v>8.8000000000000007</v>
          </cell>
          <cell r="P57">
            <v>134.80000000000001</v>
          </cell>
          <cell r="Q57">
            <v>96</v>
          </cell>
          <cell r="T57">
            <v>11.59090909090909</v>
          </cell>
          <cell r="U57">
            <v>0.68181818181818177</v>
          </cell>
          <cell r="V57">
            <v>2</v>
          </cell>
          <cell r="W57">
            <v>2.4</v>
          </cell>
          <cell r="X57">
            <v>4.2</v>
          </cell>
          <cell r="Y57">
            <v>1.4</v>
          </cell>
          <cell r="Z57">
            <v>0.2</v>
          </cell>
          <cell r="AB57">
            <v>26.960000000000004</v>
          </cell>
          <cell r="AC57">
            <v>12</v>
          </cell>
          <cell r="AD57">
            <v>8</v>
          </cell>
          <cell r="AE57">
            <v>19.200000000000003</v>
          </cell>
          <cell r="AF57">
            <v>8</v>
          </cell>
          <cell r="AG57">
            <v>48</v>
          </cell>
        </row>
        <row r="58">
          <cell r="A58" t="str">
            <v>Пельмени Супермени со сливочным маслом Супермени 0,2 Сфера Горячая штучка  Поком</v>
          </cell>
          <cell r="B58" t="str">
            <v>шт</v>
          </cell>
          <cell r="C58">
            <v>41</v>
          </cell>
          <cell r="E58">
            <v>32</v>
          </cell>
          <cell r="F58">
            <v>9</v>
          </cell>
          <cell r="G58">
            <v>0.2</v>
          </cell>
          <cell r="H58">
            <v>180</v>
          </cell>
          <cell r="I58" t="str">
            <v>матрица</v>
          </cell>
          <cell r="J58">
            <v>32</v>
          </cell>
          <cell r="K58">
            <v>0</v>
          </cell>
          <cell r="N58">
            <v>0</v>
          </cell>
          <cell r="O58">
            <v>6.4</v>
          </cell>
          <cell r="P58">
            <v>80.600000000000009</v>
          </cell>
          <cell r="Q58">
            <v>96</v>
          </cell>
          <cell r="T58">
            <v>16.40625</v>
          </cell>
          <cell r="U58">
            <v>1.40625</v>
          </cell>
          <cell r="V58">
            <v>3.2</v>
          </cell>
          <cell r="W58">
            <v>2.6</v>
          </cell>
          <cell r="X58">
            <v>4.4000000000000004</v>
          </cell>
          <cell r="Y58">
            <v>0.8</v>
          </cell>
          <cell r="Z58">
            <v>0.2</v>
          </cell>
          <cell r="AB58">
            <v>16.12</v>
          </cell>
          <cell r="AC58">
            <v>8</v>
          </cell>
          <cell r="AD58">
            <v>12</v>
          </cell>
          <cell r="AE58">
            <v>19.200000000000003</v>
          </cell>
          <cell r="AF58">
            <v>6</v>
          </cell>
          <cell r="AG58">
            <v>72</v>
          </cell>
        </row>
        <row r="59">
          <cell r="A59" t="str">
            <v>Печеные пельмени Печь-мени с мясом Печеные пельмени Фикс.вес 0,2 сфера Вязанка  Поком</v>
          </cell>
          <cell r="B59" t="str">
            <v>шт</v>
          </cell>
          <cell r="C59">
            <v>98</v>
          </cell>
          <cell r="E59">
            <v>29</v>
          </cell>
          <cell r="F59">
            <v>61</v>
          </cell>
          <cell r="G59">
            <v>0.2</v>
          </cell>
          <cell r="H59">
            <v>180</v>
          </cell>
          <cell r="I59" t="str">
            <v>матрица</v>
          </cell>
          <cell r="J59">
            <v>29</v>
          </cell>
          <cell r="K59">
            <v>0</v>
          </cell>
          <cell r="N59">
            <v>0</v>
          </cell>
          <cell r="O59">
            <v>5.8</v>
          </cell>
          <cell r="P59">
            <v>31.799999999999997</v>
          </cell>
          <cell r="Q59">
            <v>48</v>
          </cell>
          <cell r="T59">
            <v>18.793103448275861</v>
          </cell>
          <cell r="U59">
            <v>10.517241379310345</v>
          </cell>
          <cell r="V59">
            <v>4.5999999999999996</v>
          </cell>
          <cell r="W59">
            <v>17.2</v>
          </cell>
          <cell r="X59">
            <v>14</v>
          </cell>
          <cell r="Y59">
            <v>15.2</v>
          </cell>
          <cell r="Z59">
            <v>15.4</v>
          </cell>
          <cell r="AA59" t="str">
            <v>нет в бланке</v>
          </cell>
          <cell r="AB59">
            <v>6.3599999999999994</v>
          </cell>
          <cell r="AC59">
            <v>8</v>
          </cell>
          <cell r="AD59">
            <v>6</v>
          </cell>
          <cell r="AE59">
            <v>9.6000000000000014</v>
          </cell>
          <cell r="AF59">
            <v>6</v>
          </cell>
          <cell r="AG59">
            <v>72</v>
          </cell>
        </row>
        <row r="60">
          <cell r="A60" t="str">
            <v>Пирожки с мясом 3,7кг ВЕС ТМ Зареченские  ПОКОМ</v>
          </cell>
          <cell r="B60" t="str">
            <v>кг</v>
          </cell>
          <cell r="C60">
            <v>1842.6</v>
          </cell>
          <cell r="E60">
            <v>895.4</v>
          </cell>
          <cell r="F60">
            <v>684.5</v>
          </cell>
          <cell r="G60">
            <v>1</v>
          </cell>
          <cell r="H60">
            <v>180</v>
          </cell>
          <cell r="I60" t="str">
            <v>матрица</v>
          </cell>
          <cell r="J60">
            <v>882.2</v>
          </cell>
          <cell r="K60">
            <v>13.199999999999932</v>
          </cell>
          <cell r="N60">
            <v>1398.6</v>
          </cell>
          <cell r="O60">
            <v>179.07999999999998</v>
          </cell>
          <cell r="P60">
            <v>961.25999999999976</v>
          </cell>
          <cell r="Q60">
            <v>984.2</v>
          </cell>
          <cell r="T60">
            <v>17.128099173553721</v>
          </cell>
          <cell r="U60">
            <v>11.632231404958679</v>
          </cell>
          <cell r="V60">
            <v>211.64</v>
          </cell>
          <cell r="W60">
            <v>94.72</v>
          </cell>
          <cell r="X60">
            <v>0</v>
          </cell>
          <cell r="Y60">
            <v>0</v>
          </cell>
          <cell r="Z60">
            <v>0.2</v>
          </cell>
          <cell r="AA60" t="str">
            <v>вместо жар-ладушек</v>
          </cell>
          <cell r="AB60">
            <v>961.25999999999976</v>
          </cell>
          <cell r="AC60">
            <v>3.7</v>
          </cell>
          <cell r="AD60">
            <v>266</v>
          </cell>
          <cell r="AE60">
            <v>984.2</v>
          </cell>
          <cell r="AF60">
            <v>14</v>
          </cell>
          <cell r="AG60">
            <v>126</v>
          </cell>
        </row>
        <row r="61">
          <cell r="A61" t="str">
            <v>Смак-мени с картофелем и сочной грудинкой ТМ Зареченские  флоу-пак 1 кг.  Поком</v>
          </cell>
          <cell r="B61" t="str">
            <v>шт</v>
          </cell>
          <cell r="C61">
            <v>5</v>
          </cell>
          <cell r="E61">
            <v>5</v>
          </cell>
          <cell r="G61">
            <v>0</v>
          </cell>
          <cell r="H61" t="e">
            <v>#N/A</v>
          </cell>
          <cell r="I61" t="str">
            <v>нет в матрице</v>
          </cell>
          <cell r="J61">
            <v>6</v>
          </cell>
          <cell r="K61">
            <v>-1</v>
          </cell>
          <cell r="O61">
            <v>1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B61">
            <v>0</v>
          </cell>
          <cell r="AC61">
            <v>0</v>
          </cell>
        </row>
        <row r="62">
          <cell r="A62" t="str">
            <v>Смак-мени с мясом ТМ Зареченские ТС Зареченские продукты флоу-пак 1 кг.  Поком</v>
          </cell>
          <cell r="B62" t="str">
            <v>шт</v>
          </cell>
          <cell r="C62">
            <v>24</v>
          </cell>
          <cell r="E62">
            <v>22</v>
          </cell>
          <cell r="F62">
            <v>2</v>
          </cell>
          <cell r="G62">
            <v>0</v>
          </cell>
          <cell r="H62" t="e">
            <v>#N/A</v>
          </cell>
          <cell r="I62" t="str">
            <v>нет в матрице</v>
          </cell>
          <cell r="J62">
            <v>51</v>
          </cell>
          <cell r="K62">
            <v>-29</v>
          </cell>
          <cell r="O62">
            <v>4.4000000000000004</v>
          </cell>
          <cell r="T62">
            <v>0.45454545454545453</v>
          </cell>
          <cell r="U62">
            <v>0.45454545454545453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B62">
            <v>0</v>
          </cell>
          <cell r="AC62">
            <v>0</v>
          </cell>
        </row>
        <row r="63">
          <cell r="A63" t="str">
            <v>Смаколадьи с яблоком и грушей ТМ Зареченские  флоу-пак 0,9 кг.  Поком</v>
          </cell>
          <cell r="B63" t="str">
            <v>шт</v>
          </cell>
          <cell r="C63">
            <v>22</v>
          </cell>
          <cell r="E63">
            <v>19</v>
          </cell>
          <cell r="F63">
            <v>3</v>
          </cell>
          <cell r="G63">
            <v>0</v>
          </cell>
          <cell r="H63" t="e">
            <v>#N/A</v>
          </cell>
          <cell r="I63" t="str">
            <v>нет в матрице</v>
          </cell>
          <cell r="J63">
            <v>32</v>
          </cell>
          <cell r="K63">
            <v>-13</v>
          </cell>
          <cell r="O63">
            <v>3.8</v>
          </cell>
          <cell r="T63">
            <v>0.78947368421052633</v>
          </cell>
          <cell r="U63">
            <v>0.78947368421052633</v>
          </cell>
          <cell r="V63">
            <v>0</v>
          </cell>
          <cell r="W63">
            <v>0</v>
          </cell>
          <cell r="X63">
            <v>0</v>
          </cell>
          <cell r="Y63">
            <v>0.2</v>
          </cell>
          <cell r="Z63">
            <v>0</v>
          </cell>
          <cell r="AB63">
            <v>0</v>
          </cell>
          <cell r="AC63">
            <v>0</v>
          </cell>
        </row>
        <row r="64">
          <cell r="A64" t="str">
            <v>Снеки  ЖАР-мени ВЕС. рубленые в тесте замор.  ПОКОМ</v>
          </cell>
          <cell r="B64" t="str">
            <v>кг</v>
          </cell>
          <cell r="C64">
            <v>-5.5</v>
          </cell>
          <cell r="D64">
            <v>44</v>
          </cell>
          <cell r="E64">
            <v>22</v>
          </cell>
          <cell r="G64">
            <v>0</v>
          </cell>
          <cell r="H64" t="e">
            <v>#N/A</v>
          </cell>
          <cell r="I64" t="str">
            <v>нет в матрице</v>
          </cell>
          <cell r="J64">
            <v>24</v>
          </cell>
          <cell r="K64">
            <v>-2</v>
          </cell>
          <cell r="O64">
            <v>4.4000000000000004</v>
          </cell>
          <cell r="T64">
            <v>0</v>
          </cell>
          <cell r="U64">
            <v>0</v>
          </cell>
          <cell r="V64">
            <v>9.9</v>
          </cell>
          <cell r="W64">
            <v>5.5</v>
          </cell>
          <cell r="X64">
            <v>6.6</v>
          </cell>
          <cell r="Y64">
            <v>1.1000000000000001</v>
          </cell>
          <cell r="Z64">
            <v>6.6</v>
          </cell>
          <cell r="AA64" t="str">
            <v>дубль</v>
          </cell>
          <cell r="AB64">
            <v>0</v>
          </cell>
          <cell r="AC64">
            <v>0</v>
          </cell>
        </row>
        <row r="65">
          <cell r="A65" t="str">
            <v>Фрай-пицца с ветчиной и грибами ТМ Зареченские ТС Зареченские продукты.  Поком</v>
          </cell>
          <cell r="B65" t="str">
            <v>кг</v>
          </cell>
          <cell r="C65">
            <v>6</v>
          </cell>
          <cell r="E65">
            <v>6</v>
          </cell>
          <cell r="G65">
            <v>1</v>
          </cell>
          <cell r="H65">
            <v>180</v>
          </cell>
          <cell r="I65" t="str">
            <v>матрица</v>
          </cell>
          <cell r="J65">
            <v>6.7</v>
          </cell>
          <cell r="K65">
            <v>-0.70000000000000018</v>
          </cell>
          <cell r="N65">
            <v>42</v>
          </cell>
          <cell r="O65">
            <v>1.2</v>
          </cell>
          <cell r="Q65">
            <v>0</v>
          </cell>
          <cell r="T65">
            <v>35</v>
          </cell>
          <cell r="U65">
            <v>35</v>
          </cell>
          <cell r="V65">
            <v>2.4</v>
          </cell>
          <cell r="W65">
            <v>0.6</v>
          </cell>
          <cell r="X65">
            <v>0.6</v>
          </cell>
          <cell r="Y65">
            <v>1.8</v>
          </cell>
          <cell r="Z65">
            <v>2.4</v>
          </cell>
          <cell r="AB65">
            <v>0</v>
          </cell>
          <cell r="AC65">
            <v>3</v>
          </cell>
          <cell r="AD65">
            <v>0</v>
          </cell>
          <cell r="AE65">
            <v>0</v>
          </cell>
          <cell r="AF65">
            <v>14</v>
          </cell>
          <cell r="AG65">
            <v>126</v>
          </cell>
        </row>
        <row r="66">
          <cell r="A66" t="str">
            <v>Хотстеры ТМ Горячая штучка ТС Хотстеры 0,25 кг зам  ПОКОМ</v>
          </cell>
          <cell r="B66" t="str">
            <v>шт</v>
          </cell>
          <cell r="C66">
            <v>715</v>
          </cell>
          <cell r="E66">
            <v>305</v>
          </cell>
          <cell r="F66">
            <v>323</v>
          </cell>
          <cell r="G66">
            <v>0.25</v>
          </cell>
          <cell r="H66">
            <v>180</v>
          </cell>
          <cell r="I66" t="str">
            <v>матрица</v>
          </cell>
          <cell r="J66">
            <v>298</v>
          </cell>
          <cell r="K66">
            <v>7</v>
          </cell>
          <cell r="N66">
            <v>168</v>
          </cell>
          <cell r="O66">
            <v>61</v>
          </cell>
          <cell r="P66">
            <v>485</v>
          </cell>
          <cell r="Q66">
            <v>504</v>
          </cell>
          <cell r="T66">
            <v>16.311475409836067</v>
          </cell>
          <cell r="U66">
            <v>8.0491803278688518</v>
          </cell>
          <cell r="V66">
            <v>61.4</v>
          </cell>
          <cell r="W66">
            <v>66</v>
          </cell>
          <cell r="X66">
            <v>51.8</v>
          </cell>
          <cell r="Y66">
            <v>77.8</v>
          </cell>
          <cell r="Z66">
            <v>51.6</v>
          </cell>
          <cell r="AB66">
            <v>121.25</v>
          </cell>
          <cell r="AC66">
            <v>12</v>
          </cell>
          <cell r="AD66">
            <v>42</v>
          </cell>
          <cell r="AE66">
            <v>126</v>
          </cell>
          <cell r="AF66">
            <v>14</v>
          </cell>
          <cell r="AG66">
            <v>70</v>
          </cell>
        </row>
        <row r="67">
          <cell r="A67" t="str">
            <v>Хотстеры с сыром ТМ Горячая штучка ТС Хотстеры 0,25кг.  Поком</v>
          </cell>
          <cell r="B67" t="str">
            <v>шт</v>
          </cell>
          <cell r="C67">
            <v>90</v>
          </cell>
          <cell r="E67">
            <v>62</v>
          </cell>
          <cell r="G67">
            <v>0</v>
          </cell>
          <cell r="H67">
            <v>180</v>
          </cell>
          <cell r="I67" t="str">
            <v>разовый заказ</v>
          </cell>
          <cell r="J67">
            <v>64</v>
          </cell>
          <cell r="K67">
            <v>-2</v>
          </cell>
          <cell r="O67">
            <v>12.4</v>
          </cell>
          <cell r="T67">
            <v>0</v>
          </cell>
          <cell r="U67">
            <v>0</v>
          </cell>
          <cell r="V67">
            <v>13.6</v>
          </cell>
          <cell r="W67">
            <v>7.8</v>
          </cell>
          <cell r="X67">
            <v>0</v>
          </cell>
          <cell r="Y67">
            <v>0</v>
          </cell>
          <cell r="Z67">
            <v>0</v>
          </cell>
          <cell r="AA67" t="str">
            <v>заказ Майба</v>
          </cell>
          <cell r="AB67">
            <v>0</v>
          </cell>
          <cell r="AC67">
            <v>0</v>
          </cell>
        </row>
        <row r="68">
          <cell r="A68" t="str">
            <v>Хрустящие крылышки ТМ Горячая штучка 0,3 кг зам  ПОКОМ</v>
          </cell>
          <cell r="B68" t="str">
            <v>шт</v>
          </cell>
          <cell r="C68">
            <v>505</v>
          </cell>
          <cell r="E68">
            <v>244</v>
          </cell>
          <cell r="F68">
            <v>229</v>
          </cell>
          <cell r="G68">
            <v>0.3</v>
          </cell>
          <cell r="H68">
            <v>180</v>
          </cell>
          <cell r="I68" t="str">
            <v>матрица</v>
          </cell>
          <cell r="J68">
            <v>244</v>
          </cell>
          <cell r="K68">
            <v>0</v>
          </cell>
          <cell r="N68">
            <v>168</v>
          </cell>
          <cell r="O68">
            <v>48.8</v>
          </cell>
          <cell r="P68">
            <v>286.19999999999993</v>
          </cell>
          <cell r="Q68">
            <v>336</v>
          </cell>
          <cell r="T68">
            <v>15.02049180327869</v>
          </cell>
          <cell r="U68">
            <v>8.1352459016393439</v>
          </cell>
          <cell r="V68">
            <v>43.6</v>
          </cell>
          <cell r="W68">
            <v>46.2</v>
          </cell>
          <cell r="X68">
            <v>26.4</v>
          </cell>
          <cell r="Y68">
            <v>50.4</v>
          </cell>
          <cell r="Z68">
            <v>27.2</v>
          </cell>
          <cell r="AB68">
            <v>85.859999999999971</v>
          </cell>
          <cell r="AC68">
            <v>12</v>
          </cell>
          <cell r="AD68">
            <v>28</v>
          </cell>
          <cell r="AE68">
            <v>100.8</v>
          </cell>
          <cell r="AF68">
            <v>14</v>
          </cell>
          <cell r="AG68">
            <v>70</v>
          </cell>
        </row>
        <row r="69">
          <cell r="A69" t="str">
            <v>Хрустящие крылышки ТМ Зареченские ТС Зареченские продукты.   Поком</v>
          </cell>
          <cell r="B69" t="str">
            <v>кг</v>
          </cell>
          <cell r="C69">
            <v>151.19999999999999</v>
          </cell>
          <cell r="E69">
            <v>48.6</v>
          </cell>
          <cell r="F69">
            <v>82.8</v>
          </cell>
          <cell r="G69">
            <v>1</v>
          </cell>
          <cell r="H69">
            <v>180</v>
          </cell>
          <cell r="I69" t="str">
            <v>матрица</v>
          </cell>
          <cell r="J69">
            <v>49.4</v>
          </cell>
          <cell r="K69">
            <v>-0.79999999999999716</v>
          </cell>
          <cell r="N69">
            <v>0</v>
          </cell>
          <cell r="O69">
            <v>9.7200000000000006</v>
          </cell>
          <cell r="P69">
            <v>53.280000000000015</v>
          </cell>
          <cell r="Q69">
            <v>64.8</v>
          </cell>
          <cell r="T69">
            <v>15.185185185185183</v>
          </cell>
          <cell r="U69">
            <v>8.5185185185185173</v>
          </cell>
          <cell r="V69">
            <v>5.04</v>
          </cell>
          <cell r="W69">
            <v>10.8</v>
          </cell>
          <cell r="X69">
            <v>4.2799999999999994</v>
          </cell>
          <cell r="Y69">
            <v>3.96</v>
          </cell>
          <cell r="Z69">
            <v>4.68</v>
          </cell>
          <cell r="AB69">
            <v>53.280000000000015</v>
          </cell>
          <cell r="AC69">
            <v>1.8</v>
          </cell>
          <cell r="AD69">
            <v>36</v>
          </cell>
          <cell r="AE69">
            <v>64.8</v>
          </cell>
          <cell r="AF69">
            <v>18</v>
          </cell>
          <cell r="AG69">
            <v>234</v>
          </cell>
        </row>
        <row r="70">
          <cell r="A70" t="str">
            <v>Хрустящие крылышки острые к пиву ТМ Горячая штучка 0,3кг зам  ПОКОМ</v>
          </cell>
          <cell r="B70" t="str">
            <v>шт</v>
          </cell>
          <cell r="C70">
            <v>551</v>
          </cell>
          <cell r="E70">
            <v>285</v>
          </cell>
          <cell r="F70">
            <v>209</v>
          </cell>
          <cell r="G70">
            <v>0.3</v>
          </cell>
          <cell r="H70">
            <v>180</v>
          </cell>
          <cell r="I70" t="str">
            <v>матрица</v>
          </cell>
          <cell r="J70">
            <v>279</v>
          </cell>
          <cell r="K70">
            <v>6</v>
          </cell>
          <cell r="N70">
            <v>336</v>
          </cell>
          <cell r="O70">
            <v>57</v>
          </cell>
          <cell r="P70">
            <v>253</v>
          </cell>
          <cell r="Q70">
            <v>336</v>
          </cell>
          <cell r="T70">
            <v>15.456140350877194</v>
          </cell>
          <cell r="U70">
            <v>9.5614035087719298</v>
          </cell>
          <cell r="V70">
            <v>57.8</v>
          </cell>
          <cell r="W70">
            <v>55.2</v>
          </cell>
          <cell r="X70">
            <v>32.799999999999997</v>
          </cell>
          <cell r="Y70">
            <v>40.4</v>
          </cell>
          <cell r="Z70">
            <v>33</v>
          </cell>
          <cell r="AB70">
            <v>75.899999999999991</v>
          </cell>
          <cell r="AC70">
            <v>12</v>
          </cell>
          <cell r="AD70">
            <v>28</v>
          </cell>
          <cell r="AE70">
            <v>100.8</v>
          </cell>
          <cell r="AF70">
            <v>14</v>
          </cell>
          <cell r="AG70">
            <v>70</v>
          </cell>
        </row>
        <row r="71">
          <cell r="A71" t="str">
            <v>Чебупай сочное яблоко ТМ Горячая штучка ТС Чебупай 0,2 кг УВС.  зам  ПОКОМ</v>
          </cell>
          <cell r="B71" t="str">
            <v>шт</v>
          </cell>
          <cell r="C71">
            <v>145</v>
          </cell>
          <cell r="E71">
            <v>61</v>
          </cell>
          <cell r="F71">
            <v>72</v>
          </cell>
          <cell r="G71">
            <v>0.2</v>
          </cell>
          <cell r="H71">
            <v>365</v>
          </cell>
          <cell r="I71" t="str">
            <v>матрица</v>
          </cell>
          <cell r="J71">
            <v>60</v>
          </cell>
          <cell r="K71">
            <v>1</v>
          </cell>
          <cell r="N71">
            <v>60</v>
          </cell>
          <cell r="O71">
            <v>12.2</v>
          </cell>
          <cell r="P71">
            <v>38.799999999999983</v>
          </cell>
          <cell r="Q71">
            <v>60</v>
          </cell>
          <cell r="T71">
            <v>15.737704918032788</v>
          </cell>
          <cell r="U71">
            <v>10.819672131147541</v>
          </cell>
          <cell r="V71">
            <v>10.199999999999999</v>
          </cell>
          <cell r="W71">
            <v>12.8</v>
          </cell>
          <cell r="X71">
            <v>18.8</v>
          </cell>
          <cell r="Y71">
            <v>16.8</v>
          </cell>
          <cell r="Z71">
            <v>2.2000000000000002</v>
          </cell>
          <cell r="AB71">
            <v>7.7599999999999971</v>
          </cell>
          <cell r="AC71">
            <v>6</v>
          </cell>
          <cell r="AD71">
            <v>10</v>
          </cell>
          <cell r="AE71">
            <v>12</v>
          </cell>
          <cell r="AF71">
            <v>10</v>
          </cell>
          <cell r="AG71">
            <v>130</v>
          </cell>
        </row>
        <row r="72">
          <cell r="A72" t="str">
            <v>Чебупай спелая вишня ТМ Горячая штучка ТС Чебупай 0,2 кг УВС. зам  ПОКОМ</v>
          </cell>
          <cell r="B72" t="str">
            <v>шт</v>
          </cell>
          <cell r="C72">
            <v>304</v>
          </cell>
          <cell r="E72">
            <v>100</v>
          </cell>
          <cell r="F72">
            <v>172</v>
          </cell>
          <cell r="G72">
            <v>0.2</v>
          </cell>
          <cell r="H72">
            <v>365</v>
          </cell>
          <cell r="I72" t="str">
            <v>матрица</v>
          </cell>
          <cell r="J72">
            <v>96</v>
          </cell>
          <cell r="K72">
            <v>4</v>
          </cell>
          <cell r="N72">
            <v>0</v>
          </cell>
          <cell r="O72">
            <v>20</v>
          </cell>
          <cell r="P72">
            <v>108</v>
          </cell>
          <cell r="Q72">
            <v>120</v>
          </cell>
          <cell r="T72">
            <v>14.6</v>
          </cell>
          <cell r="U72">
            <v>8.6</v>
          </cell>
          <cell r="V72">
            <v>17.8</v>
          </cell>
          <cell r="W72">
            <v>23.8</v>
          </cell>
          <cell r="X72">
            <v>9.4</v>
          </cell>
          <cell r="Y72">
            <v>26.6</v>
          </cell>
          <cell r="Z72">
            <v>10.8</v>
          </cell>
          <cell r="AB72">
            <v>21.6</v>
          </cell>
          <cell r="AC72">
            <v>6</v>
          </cell>
          <cell r="AD72">
            <v>20</v>
          </cell>
          <cell r="AE72">
            <v>24</v>
          </cell>
          <cell r="AF72">
            <v>10</v>
          </cell>
          <cell r="AG72">
            <v>130</v>
          </cell>
        </row>
        <row r="73">
          <cell r="A73" t="str">
            <v>Чебупели Курочка гриль Базовый ассортимент Фикс.вес 0,3 Пакет Горячая штучка  Поком</v>
          </cell>
          <cell r="B73" t="str">
            <v>шт</v>
          </cell>
          <cell r="C73">
            <v>201</v>
          </cell>
          <cell r="E73">
            <v>70</v>
          </cell>
          <cell r="F73">
            <v>130</v>
          </cell>
          <cell r="G73">
            <v>0.3</v>
          </cell>
          <cell r="H73">
            <v>180</v>
          </cell>
          <cell r="I73" t="str">
            <v>матрица</v>
          </cell>
          <cell r="J73">
            <v>70</v>
          </cell>
          <cell r="K73">
            <v>0</v>
          </cell>
          <cell r="N73">
            <v>0</v>
          </cell>
          <cell r="O73">
            <v>14</v>
          </cell>
          <cell r="P73">
            <v>122</v>
          </cell>
          <cell r="Q73">
            <v>196</v>
          </cell>
          <cell r="T73">
            <v>23.285714285714285</v>
          </cell>
          <cell r="U73">
            <v>9.2857142857142865</v>
          </cell>
          <cell r="V73">
            <v>8.1999999999999993</v>
          </cell>
          <cell r="W73">
            <v>13.8</v>
          </cell>
          <cell r="X73">
            <v>13.2</v>
          </cell>
          <cell r="Y73">
            <v>3.4</v>
          </cell>
          <cell r="Z73">
            <v>5.2</v>
          </cell>
          <cell r="AB73">
            <v>36.6</v>
          </cell>
          <cell r="AC73">
            <v>14</v>
          </cell>
          <cell r="AD73">
            <v>14</v>
          </cell>
          <cell r="AE73">
            <v>58.8</v>
          </cell>
          <cell r="AF73">
            <v>14</v>
          </cell>
          <cell r="AG73">
            <v>70</v>
          </cell>
        </row>
        <row r="74">
          <cell r="A74" t="str">
            <v>Чебупели с мясом Базовый ассортимент Фикс.вес 0,48 Лоток Горячая штучка ХХЛ  Поком</v>
          </cell>
          <cell r="B74" t="str">
            <v>шт</v>
          </cell>
          <cell r="C74">
            <v>215</v>
          </cell>
          <cell r="E74">
            <v>84</v>
          </cell>
          <cell r="F74">
            <v>130</v>
          </cell>
          <cell r="G74">
            <v>0.48</v>
          </cell>
          <cell r="H74">
            <v>180</v>
          </cell>
          <cell r="I74" t="str">
            <v>матрица</v>
          </cell>
          <cell r="J74">
            <v>82</v>
          </cell>
          <cell r="K74">
            <v>2</v>
          </cell>
          <cell r="N74">
            <v>0</v>
          </cell>
          <cell r="O74">
            <v>16.8</v>
          </cell>
          <cell r="P74">
            <v>138.80000000000001</v>
          </cell>
          <cell r="Q74">
            <v>112</v>
          </cell>
          <cell r="T74">
            <v>14.404761904761903</v>
          </cell>
          <cell r="U74">
            <v>7.7380952380952381</v>
          </cell>
          <cell r="V74">
            <v>10.199999999999999</v>
          </cell>
          <cell r="W74">
            <v>15.6</v>
          </cell>
          <cell r="X74">
            <v>11.4</v>
          </cell>
          <cell r="Y74">
            <v>9.6</v>
          </cell>
          <cell r="Z74">
            <v>0</v>
          </cell>
          <cell r="AB74">
            <v>66.624000000000009</v>
          </cell>
          <cell r="AC74">
            <v>8</v>
          </cell>
          <cell r="AD74">
            <v>14</v>
          </cell>
          <cell r="AE74">
            <v>53.76</v>
          </cell>
          <cell r="AF74">
            <v>14</v>
          </cell>
          <cell r="AG74">
            <v>70</v>
          </cell>
        </row>
        <row r="75">
          <cell r="A75" t="str">
            <v>Чебупицца Пепперони ТМ Горячая штучка ТС Чебупицца 0.25кг зам  ПОКОМ</v>
          </cell>
          <cell r="B75" t="str">
            <v>шт</v>
          </cell>
          <cell r="C75">
            <v>2590</v>
          </cell>
          <cell r="E75">
            <v>1083</v>
          </cell>
          <cell r="F75">
            <v>1172</v>
          </cell>
          <cell r="G75">
            <v>0.25</v>
          </cell>
          <cell r="H75">
            <v>180</v>
          </cell>
          <cell r="I75" t="str">
            <v>матрица</v>
          </cell>
          <cell r="J75">
            <v>1088</v>
          </cell>
          <cell r="K75">
            <v>-5</v>
          </cell>
          <cell r="N75">
            <v>336</v>
          </cell>
          <cell r="O75">
            <v>216.6</v>
          </cell>
          <cell r="P75">
            <v>1957.6</v>
          </cell>
          <cell r="Q75">
            <v>2016</v>
          </cell>
          <cell r="T75">
            <v>16.269621421975994</v>
          </cell>
          <cell r="U75">
            <v>6.9621421975992615</v>
          </cell>
          <cell r="V75">
            <v>182.8</v>
          </cell>
          <cell r="W75">
            <v>222.8</v>
          </cell>
          <cell r="X75">
            <v>189.2</v>
          </cell>
          <cell r="Y75">
            <v>218.6</v>
          </cell>
          <cell r="Z75">
            <v>226.4</v>
          </cell>
          <cell r="AA75" t="str">
            <v>ТК Вояж (акция август)</v>
          </cell>
          <cell r="AB75">
            <v>489.4</v>
          </cell>
          <cell r="AC75">
            <v>12</v>
          </cell>
          <cell r="AD75">
            <v>168</v>
          </cell>
          <cell r="AE75">
            <v>504</v>
          </cell>
          <cell r="AF75">
            <v>14</v>
          </cell>
          <cell r="AG75">
            <v>70</v>
          </cell>
        </row>
        <row r="76">
          <cell r="A76" t="str">
            <v>Чебупицца курочка по-итальянски Горячая штучка 0,25 кг зам  ПОКОМ</v>
          </cell>
          <cell r="B76" t="str">
            <v>шт</v>
          </cell>
          <cell r="C76">
            <v>2379</v>
          </cell>
          <cell r="E76">
            <v>1028</v>
          </cell>
          <cell r="F76">
            <v>1002</v>
          </cell>
          <cell r="G76">
            <v>0.25</v>
          </cell>
          <cell r="H76">
            <v>180</v>
          </cell>
          <cell r="I76" t="str">
            <v>матрица</v>
          </cell>
          <cell r="J76">
            <v>1019</v>
          </cell>
          <cell r="K76">
            <v>9</v>
          </cell>
          <cell r="N76">
            <v>336</v>
          </cell>
          <cell r="O76">
            <v>205.6</v>
          </cell>
          <cell r="P76">
            <v>1951.6</v>
          </cell>
          <cell r="Q76">
            <v>2016</v>
          </cell>
          <cell r="T76">
            <v>16.313229571984436</v>
          </cell>
          <cell r="U76">
            <v>6.5077821011673151</v>
          </cell>
          <cell r="V76">
            <v>166.6</v>
          </cell>
          <cell r="W76">
            <v>207.2</v>
          </cell>
          <cell r="X76">
            <v>201.4</v>
          </cell>
          <cell r="Y76">
            <v>226.6</v>
          </cell>
          <cell r="Z76">
            <v>186.8</v>
          </cell>
          <cell r="AA76" t="str">
            <v>ТК Вояж (акция август)</v>
          </cell>
          <cell r="AB76">
            <v>487.9</v>
          </cell>
          <cell r="AC76">
            <v>12</v>
          </cell>
          <cell r="AD76">
            <v>168</v>
          </cell>
          <cell r="AE76">
            <v>504</v>
          </cell>
          <cell r="AF76">
            <v>14</v>
          </cell>
          <cell r="AG76">
            <v>70</v>
          </cell>
        </row>
        <row r="77">
          <cell r="A77" t="str">
            <v>Чебуреки Мясные вес 2,7 кг ТМ Зареченские ТС Зареченские продукты   Поком</v>
          </cell>
          <cell r="B77" t="str">
            <v>кг</v>
          </cell>
          <cell r="C77">
            <v>226.8</v>
          </cell>
          <cell r="E77">
            <v>105.3</v>
          </cell>
          <cell r="F77">
            <v>118.8</v>
          </cell>
          <cell r="G77">
            <v>1</v>
          </cell>
          <cell r="H77">
            <v>180</v>
          </cell>
          <cell r="I77" t="str">
            <v>матрица</v>
          </cell>
          <cell r="J77">
            <v>106.3</v>
          </cell>
          <cell r="K77">
            <v>-1</v>
          </cell>
          <cell r="N77">
            <v>0</v>
          </cell>
          <cell r="O77">
            <v>21.06</v>
          </cell>
          <cell r="P77">
            <v>176.03999999999996</v>
          </cell>
          <cell r="Q77">
            <v>189</v>
          </cell>
          <cell r="T77">
            <v>14.615384615384617</v>
          </cell>
          <cell r="U77">
            <v>5.6410256410256414</v>
          </cell>
          <cell r="V77">
            <v>14.04</v>
          </cell>
          <cell r="W77">
            <v>20.52</v>
          </cell>
          <cell r="X77">
            <v>11.34</v>
          </cell>
          <cell r="Y77">
            <v>12.42</v>
          </cell>
          <cell r="Z77">
            <v>13.5</v>
          </cell>
          <cell r="AB77">
            <v>176.03999999999996</v>
          </cell>
          <cell r="AC77">
            <v>2.7</v>
          </cell>
          <cell r="AD77">
            <v>70</v>
          </cell>
          <cell r="AE77">
            <v>189</v>
          </cell>
          <cell r="AF77">
            <v>14</v>
          </cell>
          <cell r="AG77">
            <v>126</v>
          </cell>
        </row>
        <row r="78">
          <cell r="A78" t="str">
            <v>Чебуреки сочные ТМ Зареченские ТС Зареченские продукты.  Поком</v>
          </cell>
          <cell r="B78" t="str">
            <v>кг</v>
          </cell>
          <cell r="C78">
            <v>409</v>
          </cell>
          <cell r="E78">
            <v>352.7</v>
          </cell>
          <cell r="F78">
            <v>11.3</v>
          </cell>
          <cell r="G78">
            <v>1</v>
          </cell>
          <cell r="H78">
            <v>180</v>
          </cell>
          <cell r="I78" t="str">
            <v>матрица</v>
          </cell>
          <cell r="J78">
            <v>352.7</v>
          </cell>
          <cell r="K78">
            <v>0</v>
          </cell>
          <cell r="N78">
            <v>300</v>
          </cell>
          <cell r="O78">
            <v>70.539999999999992</v>
          </cell>
          <cell r="P78">
            <v>817.33999999999992</v>
          </cell>
          <cell r="Q78">
            <v>840</v>
          </cell>
          <cell r="T78">
            <v>16.321236178055006</v>
          </cell>
          <cell r="U78">
            <v>4.4130989509498164</v>
          </cell>
          <cell r="V78">
            <v>47</v>
          </cell>
          <cell r="W78">
            <v>41.2</v>
          </cell>
          <cell r="X78">
            <v>42</v>
          </cell>
          <cell r="Y78">
            <v>34</v>
          </cell>
          <cell r="Z78">
            <v>40</v>
          </cell>
          <cell r="AB78">
            <v>817.33999999999992</v>
          </cell>
          <cell r="AC78">
            <v>5</v>
          </cell>
          <cell r="AD78">
            <v>168</v>
          </cell>
          <cell r="AE78">
            <v>840</v>
          </cell>
          <cell r="AF78">
            <v>12</v>
          </cell>
          <cell r="AG78">
            <v>84</v>
          </cell>
        </row>
        <row r="79">
          <cell r="A79" t="str">
            <v>Чебуречище горячая штучка 0,14кг Поком</v>
          </cell>
          <cell r="B79" t="str">
            <v>шт</v>
          </cell>
          <cell r="C79">
            <v>2170</v>
          </cell>
          <cell r="E79">
            <v>852</v>
          </cell>
          <cell r="F79">
            <v>1036</v>
          </cell>
          <cell r="G79">
            <v>0.14000000000000001</v>
          </cell>
          <cell r="H79">
            <v>180</v>
          </cell>
          <cell r="I79" t="str">
            <v>матрица</v>
          </cell>
          <cell r="J79">
            <v>850</v>
          </cell>
          <cell r="K79">
            <v>2</v>
          </cell>
          <cell r="N79">
            <v>1056</v>
          </cell>
          <cell r="O79">
            <v>170.4</v>
          </cell>
          <cell r="P79">
            <v>634.40000000000009</v>
          </cell>
          <cell r="Q79">
            <v>528</v>
          </cell>
          <cell r="T79">
            <v>15.375586854460094</v>
          </cell>
          <cell r="U79">
            <v>12.276995305164318</v>
          </cell>
          <cell r="V79">
            <v>211.4</v>
          </cell>
          <cell r="W79">
            <v>210.4</v>
          </cell>
          <cell r="X79">
            <v>195</v>
          </cell>
          <cell r="Y79">
            <v>150.19999999999999</v>
          </cell>
          <cell r="Z79">
            <v>167.4</v>
          </cell>
          <cell r="AB79">
            <v>88.816000000000017</v>
          </cell>
          <cell r="AC79">
            <v>22</v>
          </cell>
          <cell r="AD79">
            <v>24</v>
          </cell>
          <cell r="AE79">
            <v>73.92</v>
          </cell>
          <cell r="AF79">
            <v>12</v>
          </cell>
          <cell r="AG79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8"/>
  <sheetViews>
    <sheetView tabSelected="1" zoomScale="85" workbookViewId="0">
      <selection activeCell="AF4" sqref="AF4"/>
    </sheetView>
  </sheetViews>
  <sheetFormatPr defaultRowHeight="15" x14ac:dyDescent="0.25"/>
  <cols>
    <col min="1" max="1" width="60" customWidth="1"/>
    <col min="2" max="2" width="3.85546875" customWidth="1"/>
    <col min="3" max="6" width="6.7109375" customWidth="1"/>
    <col min="7" max="7" width="4.85546875" style="8" customWidth="1"/>
    <col min="8" max="8" width="4.85546875" customWidth="1"/>
    <col min="9" max="9" width="13.42578125" customWidth="1"/>
    <col min="10" max="11" width="6.7109375" customWidth="1"/>
    <col min="12" max="13" width="1" customWidth="1"/>
    <col min="14" max="15" width="6.7109375" customWidth="1"/>
    <col min="16" max="18" width="11.42578125" customWidth="1"/>
    <col min="19" max="19" width="6.7109375" customWidth="1"/>
    <col min="20" max="20" width="21.28515625" customWidth="1"/>
    <col min="21" max="22" width="5.28515625" customWidth="1"/>
    <col min="23" max="27" width="5.85546875" customWidth="1"/>
    <col min="28" max="28" width="33.140625" customWidth="1"/>
    <col min="29" max="29" width="7.42578125" customWidth="1"/>
    <col min="30" max="30" width="7.42578125" style="8" customWidth="1"/>
    <col min="31" max="31" width="7.42578125" style="13" customWidth="1"/>
    <col min="32" max="34" width="7.42578125" customWidth="1"/>
    <col min="35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6" t="s">
        <v>127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6"/>
      <c r="AE1" s="10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125</v>
      </c>
      <c r="Q2" s="1" t="s">
        <v>131</v>
      </c>
      <c r="R2" s="16" t="s">
        <v>126</v>
      </c>
      <c r="S2" s="1"/>
      <c r="T2" s="1"/>
      <c r="U2" s="1"/>
      <c r="V2" s="1"/>
      <c r="W2" s="1"/>
      <c r="X2" s="1"/>
      <c r="Y2" s="1"/>
      <c r="Z2" s="1"/>
      <c r="AA2" s="1"/>
      <c r="AB2" s="1"/>
      <c r="AC2" s="15" t="s">
        <v>125</v>
      </c>
      <c r="AD2" s="6"/>
      <c r="AE2" s="10"/>
      <c r="AF2" s="16" t="s">
        <v>126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3" t="s">
        <v>15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7" t="s">
        <v>23</v>
      </c>
      <c r="AE3" s="11" t="s">
        <v>24</v>
      </c>
      <c r="AF3" s="2" t="s">
        <v>25</v>
      </c>
      <c r="AG3" s="14" t="s">
        <v>123</v>
      </c>
      <c r="AH3" s="14" t="s">
        <v>124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/>
      <c r="W4" s="1" t="s">
        <v>28</v>
      </c>
      <c r="X4" s="1" t="s">
        <v>29</v>
      </c>
      <c r="Y4" s="1" t="s">
        <v>30</v>
      </c>
      <c r="Z4" s="1" t="s">
        <v>31</v>
      </c>
      <c r="AA4" s="1" t="s">
        <v>32</v>
      </c>
      <c r="AB4" s="1"/>
      <c r="AC4" s="1"/>
      <c r="AD4" s="6"/>
      <c r="AE4" s="10" t="s">
        <v>132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SUM(E6:E498)</f>
        <v>13715.199999999999</v>
      </c>
      <c r="F5" s="4">
        <f>SUM(F6:F498)</f>
        <v>12118.699999999999</v>
      </c>
      <c r="G5" s="6"/>
      <c r="H5" s="1"/>
      <c r="I5" s="1"/>
      <c r="J5" s="4">
        <f t="shared" ref="J5:S5" si="0">SUM(J6:J498)</f>
        <v>14044.5</v>
      </c>
      <c r="K5" s="4">
        <f t="shared" si="0"/>
        <v>-329.3</v>
      </c>
      <c r="L5" s="4">
        <f t="shared" si="0"/>
        <v>0</v>
      </c>
      <c r="M5" s="4">
        <f t="shared" si="0"/>
        <v>0</v>
      </c>
      <c r="N5" s="4">
        <f t="shared" si="0"/>
        <v>20733</v>
      </c>
      <c r="O5" s="4">
        <f t="shared" si="0"/>
        <v>2743.0399999999991</v>
      </c>
      <c r="P5" s="4">
        <v>10586.999999999998</v>
      </c>
      <c r="Q5" s="4">
        <f t="shared" si="0"/>
        <v>14619.199999999993</v>
      </c>
      <c r="R5" s="4">
        <f t="shared" si="0"/>
        <v>15102.800000000001</v>
      </c>
      <c r="S5" s="4">
        <f t="shared" si="0"/>
        <v>5120</v>
      </c>
      <c r="T5" s="1"/>
      <c r="U5" s="1"/>
      <c r="V5" s="1"/>
      <c r="W5" s="4">
        <f>SUM(W6:W498)</f>
        <v>2805.6</v>
      </c>
      <c r="X5" s="4">
        <f>SUM(X6:X498)</f>
        <v>2601.4799999999996</v>
      </c>
      <c r="Y5" s="4">
        <f>SUM(Y6:Y498)</f>
        <v>2677.48</v>
      </c>
      <c r="Z5" s="4">
        <f>SUM(Z6:Z498)</f>
        <v>2409.6799999999998</v>
      </c>
      <c r="AA5" s="4">
        <f>SUM(AA6:AA498)</f>
        <v>2655.18</v>
      </c>
      <c r="AB5" s="1"/>
      <c r="AC5" s="4">
        <f>SUM(AC6:AC498)</f>
        <v>6465.5360000000001</v>
      </c>
      <c r="AD5" s="6"/>
      <c r="AE5" s="12">
        <f>SUM(AE6:AE498)</f>
        <v>1600</v>
      </c>
      <c r="AF5" s="4">
        <f>SUM(AF6:AF498)</f>
        <v>6499.2000000000007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33</v>
      </c>
      <c r="B6" s="1" t="s">
        <v>34</v>
      </c>
      <c r="C6" s="1">
        <v>281</v>
      </c>
      <c r="D6" s="1"/>
      <c r="E6" s="1">
        <v>119</v>
      </c>
      <c r="F6" s="1">
        <v>106</v>
      </c>
      <c r="G6" s="6">
        <v>0.3</v>
      </c>
      <c r="H6" s="1">
        <v>180</v>
      </c>
      <c r="I6" s="1" t="s">
        <v>35</v>
      </c>
      <c r="J6" s="1">
        <v>118</v>
      </c>
      <c r="K6" s="1">
        <f t="shared" ref="K6:K37" si="1">E6-J6</f>
        <v>1</v>
      </c>
      <c r="L6" s="1"/>
      <c r="M6" s="1"/>
      <c r="N6" s="1">
        <v>168</v>
      </c>
      <c r="O6" s="1">
        <f t="shared" ref="O6:O37" si="2">E6/5</f>
        <v>23.8</v>
      </c>
      <c r="P6" s="5">
        <v>106.80000000000001</v>
      </c>
      <c r="Q6" s="5">
        <f>16*O6-N6-F6</f>
        <v>106.80000000000001</v>
      </c>
      <c r="R6" s="5">
        <f>AE6*AD6</f>
        <v>168</v>
      </c>
      <c r="S6" s="5"/>
      <c r="T6" s="1"/>
      <c r="U6" s="1">
        <f t="shared" ref="U6:U37" si="3">(F6+N6+R6)/O6</f>
        <v>18.571428571428569</v>
      </c>
      <c r="V6" s="1">
        <f t="shared" ref="V6:V37" si="4">(F6+N6)/O6</f>
        <v>11.512605042016807</v>
      </c>
      <c r="W6" s="1">
        <v>23.8</v>
      </c>
      <c r="X6" s="1">
        <v>20.399999999999999</v>
      </c>
      <c r="Y6" s="1">
        <v>19.8</v>
      </c>
      <c r="Z6" s="1">
        <v>28.8</v>
      </c>
      <c r="AA6" s="1">
        <v>32.6</v>
      </c>
      <c r="AB6" s="1"/>
      <c r="AC6" s="1">
        <f t="shared" ref="AC6:AC37" si="5">Q6*G6</f>
        <v>32.04</v>
      </c>
      <c r="AD6" s="6">
        <v>12</v>
      </c>
      <c r="AE6" s="10">
        <f t="shared" ref="AE6:AE13" si="6">MROUND(Q6,AD6*AG6)/AD6</f>
        <v>14</v>
      </c>
      <c r="AF6" s="1">
        <f t="shared" ref="AF6:AF13" si="7">AE6*AD6*G6</f>
        <v>50.4</v>
      </c>
      <c r="AG6" s="1">
        <f>VLOOKUP(A6,[1]Sheet!$A:$AG,32,0)</f>
        <v>14</v>
      </c>
      <c r="AH6" s="1">
        <f>VLOOKUP(A6,[1]Sheet!$A:$AG,33,0)</f>
        <v>70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36</v>
      </c>
      <c r="B7" s="1" t="s">
        <v>34</v>
      </c>
      <c r="C7" s="1">
        <v>597</v>
      </c>
      <c r="D7" s="1">
        <v>168</v>
      </c>
      <c r="E7" s="1">
        <v>342</v>
      </c>
      <c r="F7" s="1">
        <v>289</v>
      </c>
      <c r="G7" s="6">
        <v>0.3</v>
      </c>
      <c r="H7" s="1">
        <v>180</v>
      </c>
      <c r="I7" s="1" t="s">
        <v>35</v>
      </c>
      <c r="J7" s="1">
        <v>342</v>
      </c>
      <c r="K7" s="1">
        <f t="shared" si="1"/>
        <v>0</v>
      </c>
      <c r="L7" s="1"/>
      <c r="M7" s="1"/>
      <c r="N7" s="1">
        <v>336</v>
      </c>
      <c r="O7" s="1">
        <f t="shared" si="2"/>
        <v>68.400000000000006</v>
      </c>
      <c r="P7" s="5">
        <v>332.60000000000014</v>
      </c>
      <c r="Q7" s="5">
        <f t="shared" ref="Q7:Q11" si="8">14*O7-N7-F7</f>
        <v>332.60000000000014</v>
      </c>
      <c r="R7" s="5">
        <f t="shared" ref="R7:R13" si="9">AE7*AD7</f>
        <v>336</v>
      </c>
      <c r="S7" s="5"/>
      <c r="T7" s="1"/>
      <c r="U7" s="1">
        <f t="shared" si="3"/>
        <v>14.049707602339181</v>
      </c>
      <c r="V7" s="1">
        <f t="shared" si="4"/>
        <v>9.1374269005847939</v>
      </c>
      <c r="W7" s="1">
        <v>59.2</v>
      </c>
      <c r="X7" s="1">
        <v>71.2</v>
      </c>
      <c r="Y7" s="1">
        <v>78.599999999999994</v>
      </c>
      <c r="Z7" s="1">
        <v>78.2</v>
      </c>
      <c r="AA7" s="1">
        <v>103.4</v>
      </c>
      <c r="AB7" s="1"/>
      <c r="AC7" s="1">
        <f t="shared" si="5"/>
        <v>99.780000000000044</v>
      </c>
      <c r="AD7" s="6">
        <v>12</v>
      </c>
      <c r="AE7" s="10">
        <f t="shared" si="6"/>
        <v>28</v>
      </c>
      <c r="AF7" s="1">
        <f t="shared" si="7"/>
        <v>100.8</v>
      </c>
      <c r="AG7" s="1">
        <f>VLOOKUP(A7,[1]Sheet!$A:$AG,32,0)</f>
        <v>14</v>
      </c>
      <c r="AH7" s="1">
        <f>VLOOKUP(A7,[1]Sheet!$A:$AG,33,0)</f>
        <v>70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37</v>
      </c>
      <c r="B8" s="1" t="s">
        <v>34</v>
      </c>
      <c r="C8" s="1">
        <v>1059</v>
      </c>
      <c r="D8" s="1">
        <v>504</v>
      </c>
      <c r="E8" s="1">
        <v>667</v>
      </c>
      <c r="F8" s="1">
        <v>680</v>
      </c>
      <c r="G8" s="6">
        <v>0.3</v>
      </c>
      <c r="H8" s="1">
        <v>180</v>
      </c>
      <c r="I8" s="1" t="s">
        <v>35</v>
      </c>
      <c r="J8" s="1">
        <v>662</v>
      </c>
      <c r="K8" s="1">
        <f t="shared" si="1"/>
        <v>5</v>
      </c>
      <c r="L8" s="1"/>
      <c r="M8" s="1"/>
      <c r="N8" s="1">
        <v>672</v>
      </c>
      <c r="O8" s="1">
        <f t="shared" si="2"/>
        <v>133.4</v>
      </c>
      <c r="P8" s="5">
        <v>515.60000000000014</v>
      </c>
      <c r="Q8" s="5">
        <f t="shared" si="8"/>
        <v>515.60000000000014</v>
      </c>
      <c r="R8" s="5">
        <f t="shared" si="9"/>
        <v>504</v>
      </c>
      <c r="S8" s="5"/>
      <c r="T8" s="1"/>
      <c r="U8" s="1">
        <f t="shared" si="3"/>
        <v>13.913043478260869</v>
      </c>
      <c r="V8" s="1">
        <f t="shared" si="4"/>
        <v>10.134932533733133</v>
      </c>
      <c r="W8" s="1">
        <v>130.6</v>
      </c>
      <c r="X8" s="1">
        <v>109</v>
      </c>
      <c r="Y8" s="1">
        <v>147.6</v>
      </c>
      <c r="Z8" s="1">
        <v>112</v>
      </c>
      <c r="AA8" s="1">
        <v>208.8</v>
      </c>
      <c r="AB8" s="1"/>
      <c r="AC8" s="1">
        <f t="shared" si="5"/>
        <v>154.68000000000004</v>
      </c>
      <c r="AD8" s="6">
        <v>12</v>
      </c>
      <c r="AE8" s="10">
        <f t="shared" si="6"/>
        <v>42</v>
      </c>
      <c r="AF8" s="1">
        <f t="shared" si="7"/>
        <v>151.19999999999999</v>
      </c>
      <c r="AG8" s="1">
        <f>VLOOKUP(A8,[1]Sheet!$A:$AG,32,0)</f>
        <v>14</v>
      </c>
      <c r="AH8" s="1">
        <f>VLOOKUP(A8,[1]Sheet!$A:$AG,33,0)</f>
        <v>70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38</v>
      </c>
      <c r="B9" s="1" t="s">
        <v>34</v>
      </c>
      <c r="C9" s="1">
        <v>212</v>
      </c>
      <c r="D9" s="1">
        <v>336</v>
      </c>
      <c r="E9" s="1">
        <v>324</v>
      </c>
      <c r="F9" s="1">
        <v>145</v>
      </c>
      <c r="G9" s="6">
        <v>0.3</v>
      </c>
      <c r="H9" s="1">
        <v>180</v>
      </c>
      <c r="I9" s="1" t="s">
        <v>35</v>
      </c>
      <c r="J9" s="1">
        <v>324</v>
      </c>
      <c r="K9" s="1">
        <f t="shared" si="1"/>
        <v>0</v>
      </c>
      <c r="L9" s="1"/>
      <c r="M9" s="1"/>
      <c r="N9" s="1">
        <v>672</v>
      </c>
      <c r="O9" s="1">
        <f t="shared" si="2"/>
        <v>64.8</v>
      </c>
      <c r="P9" s="27">
        <v>90.199999999999932</v>
      </c>
      <c r="Q9" s="5"/>
      <c r="R9" s="5">
        <f t="shared" si="9"/>
        <v>0</v>
      </c>
      <c r="S9" s="5"/>
      <c r="T9" s="1"/>
      <c r="U9" s="1">
        <f t="shared" si="3"/>
        <v>12.608024691358025</v>
      </c>
      <c r="V9" s="1">
        <f t="shared" si="4"/>
        <v>12.608024691358025</v>
      </c>
      <c r="W9" s="1">
        <v>68</v>
      </c>
      <c r="X9" s="1">
        <v>56.2</v>
      </c>
      <c r="Y9" s="1">
        <v>56.4</v>
      </c>
      <c r="Z9" s="1">
        <v>49</v>
      </c>
      <c r="AA9" s="1">
        <v>59.2</v>
      </c>
      <c r="AB9" s="1"/>
      <c r="AC9" s="1">
        <f t="shared" si="5"/>
        <v>0</v>
      </c>
      <c r="AD9" s="6">
        <v>12</v>
      </c>
      <c r="AE9" s="10">
        <f t="shared" si="6"/>
        <v>0</v>
      </c>
      <c r="AF9" s="1">
        <f t="shared" si="7"/>
        <v>0</v>
      </c>
      <c r="AG9" s="1">
        <f>VLOOKUP(A9,[1]Sheet!$A:$AG,32,0)</f>
        <v>14</v>
      </c>
      <c r="AH9" s="1">
        <f>VLOOKUP(A9,[1]Sheet!$A:$AG,33,0)</f>
        <v>70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39</v>
      </c>
      <c r="B10" s="1" t="s">
        <v>34</v>
      </c>
      <c r="C10" s="1">
        <v>844</v>
      </c>
      <c r="D10" s="1">
        <v>336</v>
      </c>
      <c r="E10" s="1">
        <v>581</v>
      </c>
      <c r="F10" s="1">
        <v>439</v>
      </c>
      <c r="G10" s="6">
        <v>0.3</v>
      </c>
      <c r="H10" s="1">
        <v>180</v>
      </c>
      <c r="I10" s="1" t="s">
        <v>35</v>
      </c>
      <c r="J10" s="1">
        <v>575</v>
      </c>
      <c r="K10" s="1">
        <f t="shared" si="1"/>
        <v>6</v>
      </c>
      <c r="L10" s="1"/>
      <c r="M10" s="1"/>
      <c r="N10" s="1">
        <v>672</v>
      </c>
      <c r="O10" s="1">
        <f t="shared" si="2"/>
        <v>116.2</v>
      </c>
      <c r="P10" s="5">
        <v>515.79999999999995</v>
      </c>
      <c r="Q10" s="5">
        <f t="shared" si="8"/>
        <v>515.79999999999995</v>
      </c>
      <c r="R10" s="5">
        <f t="shared" si="9"/>
        <v>504</v>
      </c>
      <c r="S10" s="5"/>
      <c r="T10" s="1"/>
      <c r="U10" s="1">
        <f t="shared" si="3"/>
        <v>13.898450946643717</v>
      </c>
      <c r="V10" s="1">
        <f t="shared" si="4"/>
        <v>9.5611015490533564</v>
      </c>
      <c r="W10" s="1">
        <v>104.6</v>
      </c>
      <c r="X10" s="1">
        <v>114.6</v>
      </c>
      <c r="Y10" s="1">
        <v>127.4</v>
      </c>
      <c r="Z10" s="1">
        <v>135.4</v>
      </c>
      <c r="AA10" s="1">
        <v>161.4</v>
      </c>
      <c r="AB10" s="1"/>
      <c r="AC10" s="1">
        <f t="shared" si="5"/>
        <v>154.73999999999998</v>
      </c>
      <c r="AD10" s="6">
        <v>12</v>
      </c>
      <c r="AE10" s="10">
        <f t="shared" si="6"/>
        <v>42</v>
      </c>
      <c r="AF10" s="1">
        <f t="shared" si="7"/>
        <v>151.19999999999999</v>
      </c>
      <c r="AG10" s="1">
        <f>VLOOKUP(A10,[1]Sheet!$A:$AG,32,0)</f>
        <v>14</v>
      </c>
      <c r="AH10" s="1">
        <f>VLOOKUP(A10,[1]Sheet!$A:$AG,33,0)</f>
        <v>70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40</v>
      </c>
      <c r="B11" s="1" t="s">
        <v>34</v>
      </c>
      <c r="C11" s="1">
        <v>341</v>
      </c>
      <c r="D11" s="1">
        <v>336</v>
      </c>
      <c r="E11" s="1">
        <v>214</v>
      </c>
      <c r="F11" s="1">
        <v>347</v>
      </c>
      <c r="G11" s="6">
        <v>0.09</v>
      </c>
      <c r="H11" s="1">
        <v>180</v>
      </c>
      <c r="I11" s="1" t="s">
        <v>35</v>
      </c>
      <c r="J11" s="1">
        <v>164</v>
      </c>
      <c r="K11" s="1">
        <f t="shared" si="1"/>
        <v>50</v>
      </c>
      <c r="L11" s="1"/>
      <c r="M11" s="1"/>
      <c r="N11" s="1">
        <v>0</v>
      </c>
      <c r="O11" s="1">
        <f t="shared" si="2"/>
        <v>42.8</v>
      </c>
      <c r="P11" s="5">
        <v>252.19999999999993</v>
      </c>
      <c r="Q11" s="5">
        <f t="shared" si="8"/>
        <v>252.19999999999993</v>
      </c>
      <c r="R11" s="5">
        <f t="shared" si="9"/>
        <v>336</v>
      </c>
      <c r="S11" s="5"/>
      <c r="T11" s="1"/>
      <c r="U11" s="1">
        <f t="shared" si="3"/>
        <v>15.957943925233646</v>
      </c>
      <c r="V11" s="1">
        <f t="shared" si="4"/>
        <v>8.1074766355140184</v>
      </c>
      <c r="W11" s="1">
        <v>35.4</v>
      </c>
      <c r="X11" s="1">
        <v>47.8</v>
      </c>
      <c r="Y11" s="1">
        <v>23.2</v>
      </c>
      <c r="Z11" s="1">
        <v>38.4</v>
      </c>
      <c r="AA11" s="1">
        <v>43.2</v>
      </c>
      <c r="AB11" s="1"/>
      <c r="AC11" s="1">
        <f t="shared" si="5"/>
        <v>22.697999999999993</v>
      </c>
      <c r="AD11" s="6">
        <v>24</v>
      </c>
      <c r="AE11" s="10">
        <f t="shared" si="6"/>
        <v>14</v>
      </c>
      <c r="AF11" s="1">
        <f t="shared" si="7"/>
        <v>30.24</v>
      </c>
      <c r="AG11" s="1">
        <f>VLOOKUP(A11,[1]Sheet!$A:$AG,32,0)</f>
        <v>14</v>
      </c>
      <c r="AH11" s="1">
        <f>VLOOKUP(A11,[1]Sheet!$A:$AG,33,0)</f>
        <v>126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41</v>
      </c>
      <c r="B12" s="1" t="s">
        <v>34</v>
      </c>
      <c r="C12" s="1">
        <v>249</v>
      </c>
      <c r="D12" s="1">
        <v>140</v>
      </c>
      <c r="E12" s="1">
        <v>166</v>
      </c>
      <c r="F12" s="1">
        <v>159</v>
      </c>
      <c r="G12" s="6">
        <v>0.36</v>
      </c>
      <c r="H12" s="1">
        <v>180</v>
      </c>
      <c r="I12" s="1" t="s">
        <v>35</v>
      </c>
      <c r="J12" s="1">
        <v>168</v>
      </c>
      <c r="K12" s="1">
        <f t="shared" si="1"/>
        <v>-2</v>
      </c>
      <c r="L12" s="1"/>
      <c r="M12" s="1"/>
      <c r="N12" s="1">
        <v>280</v>
      </c>
      <c r="O12" s="1">
        <f t="shared" si="2"/>
        <v>33.200000000000003</v>
      </c>
      <c r="P12" s="5">
        <v>92.200000000000045</v>
      </c>
      <c r="Q12" s="5">
        <f>16*O12-N12-F12</f>
        <v>92.200000000000045</v>
      </c>
      <c r="R12" s="5">
        <f t="shared" si="9"/>
        <v>140</v>
      </c>
      <c r="S12" s="5"/>
      <c r="T12" s="1"/>
      <c r="U12" s="1">
        <f t="shared" si="3"/>
        <v>17.439759036144576</v>
      </c>
      <c r="V12" s="1">
        <f t="shared" si="4"/>
        <v>13.222891566265059</v>
      </c>
      <c r="W12" s="1">
        <v>34.799999999999997</v>
      </c>
      <c r="X12" s="1">
        <v>35.200000000000003</v>
      </c>
      <c r="Y12" s="1">
        <v>36</v>
      </c>
      <c r="Z12" s="1">
        <v>31.8</v>
      </c>
      <c r="AA12" s="1">
        <v>56.8</v>
      </c>
      <c r="AB12" s="1"/>
      <c r="AC12" s="1">
        <f t="shared" si="5"/>
        <v>33.192000000000014</v>
      </c>
      <c r="AD12" s="6">
        <v>10</v>
      </c>
      <c r="AE12" s="10">
        <f t="shared" si="6"/>
        <v>14</v>
      </c>
      <c r="AF12" s="1">
        <f t="shared" si="7"/>
        <v>50.4</v>
      </c>
      <c r="AG12" s="1">
        <f>VLOOKUP(A12,[1]Sheet!$A:$AG,32,0)</f>
        <v>14</v>
      </c>
      <c r="AH12" s="1">
        <f>VLOOKUP(A12,[1]Sheet!$A:$AG,33,0)</f>
        <v>70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42</v>
      </c>
      <c r="B13" s="1" t="s">
        <v>43</v>
      </c>
      <c r="C13" s="1">
        <v>23.8</v>
      </c>
      <c r="D13" s="1">
        <v>330</v>
      </c>
      <c r="E13" s="24">
        <f>143+E64</f>
        <v>165</v>
      </c>
      <c r="F13" s="24">
        <f>188.8+F64</f>
        <v>166.8</v>
      </c>
      <c r="G13" s="6">
        <v>1</v>
      </c>
      <c r="H13" s="1">
        <v>180</v>
      </c>
      <c r="I13" s="1" t="s">
        <v>35</v>
      </c>
      <c r="J13" s="1">
        <v>203.9</v>
      </c>
      <c r="K13" s="1">
        <f t="shared" si="1"/>
        <v>-38.900000000000006</v>
      </c>
      <c r="L13" s="1"/>
      <c r="M13" s="1"/>
      <c r="N13" s="1">
        <v>594</v>
      </c>
      <c r="O13" s="1">
        <f t="shared" si="2"/>
        <v>33</v>
      </c>
      <c r="P13" s="5"/>
      <c r="Q13" s="5"/>
      <c r="R13" s="5">
        <f t="shared" si="9"/>
        <v>0</v>
      </c>
      <c r="S13" s="5"/>
      <c r="T13" s="1"/>
      <c r="U13" s="1">
        <f t="shared" si="3"/>
        <v>23.054545454545455</v>
      </c>
      <c r="V13" s="1">
        <f t="shared" si="4"/>
        <v>23.054545454545455</v>
      </c>
      <c r="W13" s="1">
        <v>56.84</v>
      </c>
      <c r="X13" s="1">
        <v>44</v>
      </c>
      <c r="Y13" s="1">
        <v>36.299999999999997</v>
      </c>
      <c r="Z13" s="1">
        <v>42.9</v>
      </c>
      <c r="AA13" s="1">
        <v>29.7</v>
      </c>
      <c r="AB13" s="1" t="s">
        <v>44</v>
      </c>
      <c r="AC13" s="1">
        <f t="shared" si="5"/>
        <v>0</v>
      </c>
      <c r="AD13" s="6">
        <v>5.5</v>
      </c>
      <c r="AE13" s="10">
        <f t="shared" si="6"/>
        <v>0</v>
      </c>
      <c r="AF13" s="1">
        <f t="shared" si="7"/>
        <v>0</v>
      </c>
      <c r="AG13" s="1">
        <f>VLOOKUP(A13,[1]Sheet!$A:$AG,32,0)</f>
        <v>12</v>
      </c>
      <c r="AH13" s="1">
        <f>VLOOKUP(A13,[1]Sheet!$A:$AG,33,0)</f>
        <v>84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7" t="s">
        <v>45</v>
      </c>
      <c r="B14" s="17" t="s">
        <v>43</v>
      </c>
      <c r="C14" s="17">
        <v>-27</v>
      </c>
      <c r="D14" s="17">
        <v>27</v>
      </c>
      <c r="E14" s="17"/>
      <c r="F14" s="17"/>
      <c r="G14" s="18">
        <v>0</v>
      </c>
      <c r="H14" s="17">
        <v>180</v>
      </c>
      <c r="I14" s="17" t="s">
        <v>46</v>
      </c>
      <c r="J14" s="17">
        <v>32</v>
      </c>
      <c r="K14" s="17">
        <f t="shared" si="1"/>
        <v>-32</v>
      </c>
      <c r="L14" s="17"/>
      <c r="M14" s="17"/>
      <c r="N14" s="17"/>
      <c r="O14" s="17">
        <f t="shared" si="2"/>
        <v>0</v>
      </c>
      <c r="P14" s="19"/>
      <c r="Q14" s="19"/>
      <c r="R14" s="19"/>
      <c r="S14" s="19"/>
      <c r="T14" s="17"/>
      <c r="U14" s="17" t="e">
        <f t="shared" si="3"/>
        <v>#DIV/0!</v>
      </c>
      <c r="V14" s="17" t="e">
        <f t="shared" si="4"/>
        <v>#DIV/0!</v>
      </c>
      <c r="W14" s="17">
        <v>5.4</v>
      </c>
      <c r="X14" s="17">
        <v>15</v>
      </c>
      <c r="Y14" s="17">
        <v>5.6</v>
      </c>
      <c r="Z14" s="17">
        <v>19.3</v>
      </c>
      <c r="AA14" s="17">
        <v>22.8</v>
      </c>
      <c r="AB14" s="17" t="s">
        <v>47</v>
      </c>
      <c r="AC14" s="17">
        <f t="shared" si="5"/>
        <v>0</v>
      </c>
      <c r="AD14" s="18">
        <v>0</v>
      </c>
      <c r="AE14" s="20"/>
      <c r="AF14" s="17"/>
      <c r="AG14" s="17"/>
      <c r="AH14" s="17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48</v>
      </c>
      <c r="B15" s="1" t="s">
        <v>43</v>
      </c>
      <c r="C15" s="1">
        <v>370</v>
      </c>
      <c r="D15" s="1"/>
      <c r="E15" s="1">
        <v>14.8</v>
      </c>
      <c r="F15" s="1">
        <v>347.8</v>
      </c>
      <c r="G15" s="6">
        <v>1</v>
      </c>
      <c r="H15" s="1">
        <v>180</v>
      </c>
      <c r="I15" s="1" t="s">
        <v>35</v>
      </c>
      <c r="J15" s="1">
        <v>14.8</v>
      </c>
      <c r="K15" s="1">
        <f t="shared" si="1"/>
        <v>0</v>
      </c>
      <c r="L15" s="1"/>
      <c r="M15" s="1"/>
      <c r="N15" s="1">
        <v>0</v>
      </c>
      <c r="O15" s="1">
        <f t="shared" si="2"/>
        <v>2.96</v>
      </c>
      <c r="P15" s="5"/>
      <c r="Q15" s="5"/>
      <c r="R15" s="5">
        <f t="shared" ref="R15:R17" si="10">AE15*AD15</f>
        <v>0</v>
      </c>
      <c r="S15" s="5"/>
      <c r="T15" s="1"/>
      <c r="U15" s="1">
        <f t="shared" si="3"/>
        <v>117.5</v>
      </c>
      <c r="V15" s="1">
        <f t="shared" si="4"/>
        <v>117.5</v>
      </c>
      <c r="W15" s="1">
        <v>4.4400000000000004</v>
      </c>
      <c r="X15" s="1">
        <v>3.7</v>
      </c>
      <c r="Y15" s="1">
        <v>4.4400000000000004</v>
      </c>
      <c r="Z15" s="1">
        <v>6.6599999999999993</v>
      </c>
      <c r="AA15" s="1">
        <v>2.2200000000000002</v>
      </c>
      <c r="AB15" s="26" t="s">
        <v>49</v>
      </c>
      <c r="AC15" s="1">
        <f t="shared" si="5"/>
        <v>0</v>
      </c>
      <c r="AD15" s="6">
        <v>3.7</v>
      </c>
      <c r="AE15" s="10">
        <f>MROUND(Q15,AD15*AG15)/AD15</f>
        <v>0</v>
      </c>
      <c r="AF15" s="1">
        <f>AE15*AD15*G15</f>
        <v>0</v>
      </c>
      <c r="AG15" s="1">
        <f>VLOOKUP(A15,[1]Sheet!$A:$AG,32,0)</f>
        <v>14</v>
      </c>
      <c r="AH15" s="1">
        <f>VLOOKUP(A15,[1]Sheet!$A:$AG,33,0)</f>
        <v>126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50</v>
      </c>
      <c r="B16" s="1" t="s">
        <v>34</v>
      </c>
      <c r="C16" s="1">
        <v>297</v>
      </c>
      <c r="D16" s="1">
        <v>168</v>
      </c>
      <c r="E16" s="1">
        <v>220</v>
      </c>
      <c r="F16" s="1">
        <v>218</v>
      </c>
      <c r="G16" s="6">
        <v>0.25</v>
      </c>
      <c r="H16" s="1">
        <v>180</v>
      </c>
      <c r="I16" s="1" t="s">
        <v>35</v>
      </c>
      <c r="J16" s="1">
        <v>214</v>
      </c>
      <c r="K16" s="1">
        <f t="shared" si="1"/>
        <v>6</v>
      </c>
      <c r="L16" s="1"/>
      <c r="M16" s="1"/>
      <c r="N16" s="1">
        <v>168</v>
      </c>
      <c r="O16" s="1">
        <f t="shared" si="2"/>
        <v>44</v>
      </c>
      <c r="P16" s="5">
        <v>230</v>
      </c>
      <c r="Q16" s="5">
        <f t="shared" ref="Q16" si="11">14*O16-N16-F16</f>
        <v>230</v>
      </c>
      <c r="R16" s="5">
        <f t="shared" si="10"/>
        <v>168</v>
      </c>
      <c r="S16" s="5"/>
      <c r="T16" s="1"/>
      <c r="U16" s="1">
        <f t="shared" si="3"/>
        <v>12.590909090909092</v>
      </c>
      <c r="V16" s="1">
        <f t="shared" si="4"/>
        <v>8.7727272727272734</v>
      </c>
      <c r="W16" s="1">
        <v>31.4</v>
      </c>
      <c r="X16" s="1">
        <v>34</v>
      </c>
      <c r="Y16" s="1">
        <v>38</v>
      </c>
      <c r="Z16" s="1">
        <v>30.2</v>
      </c>
      <c r="AA16" s="1">
        <v>29.2</v>
      </c>
      <c r="AB16" s="1"/>
      <c r="AC16" s="1">
        <f t="shared" si="5"/>
        <v>57.5</v>
      </c>
      <c r="AD16" s="6">
        <v>12</v>
      </c>
      <c r="AE16" s="10">
        <f>MROUND(Q16,AD16*AG16)/AD16</f>
        <v>14</v>
      </c>
      <c r="AF16" s="1">
        <f>AE16*AD16*G16</f>
        <v>42</v>
      </c>
      <c r="AG16" s="1">
        <f>VLOOKUP(A16,[1]Sheet!$A:$AG,32,0)</f>
        <v>14</v>
      </c>
      <c r="AH16" s="1">
        <f>VLOOKUP(A16,[1]Sheet!$A:$AG,33,0)</f>
        <v>70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51</v>
      </c>
      <c r="B17" s="1" t="s">
        <v>34</v>
      </c>
      <c r="C17" s="1">
        <v>360</v>
      </c>
      <c r="D17" s="1"/>
      <c r="E17" s="1">
        <v>165</v>
      </c>
      <c r="F17" s="1">
        <v>123</v>
      </c>
      <c r="G17" s="6">
        <v>0.25</v>
      </c>
      <c r="H17" s="1">
        <v>180</v>
      </c>
      <c r="I17" s="1" t="s">
        <v>35</v>
      </c>
      <c r="J17" s="1">
        <v>165</v>
      </c>
      <c r="K17" s="1">
        <f t="shared" si="1"/>
        <v>0</v>
      </c>
      <c r="L17" s="1"/>
      <c r="M17" s="1"/>
      <c r="N17" s="1">
        <v>336</v>
      </c>
      <c r="O17" s="1">
        <f t="shared" si="2"/>
        <v>33</v>
      </c>
      <c r="P17" s="5">
        <v>135</v>
      </c>
      <c r="Q17" s="5">
        <f>18*O17-N17-F17</f>
        <v>135</v>
      </c>
      <c r="R17" s="5">
        <f t="shared" si="10"/>
        <v>168</v>
      </c>
      <c r="S17" s="5"/>
      <c r="T17" s="1"/>
      <c r="U17" s="1">
        <f t="shared" si="3"/>
        <v>19</v>
      </c>
      <c r="V17" s="1">
        <f t="shared" si="4"/>
        <v>13.909090909090908</v>
      </c>
      <c r="W17" s="1">
        <v>36</v>
      </c>
      <c r="X17" s="1">
        <v>28.4</v>
      </c>
      <c r="Y17" s="1">
        <v>26.2</v>
      </c>
      <c r="Z17" s="1">
        <v>28.8</v>
      </c>
      <c r="AA17" s="1">
        <v>59</v>
      </c>
      <c r="AB17" s="1"/>
      <c r="AC17" s="1">
        <f t="shared" si="5"/>
        <v>33.75</v>
      </c>
      <c r="AD17" s="6">
        <v>12</v>
      </c>
      <c r="AE17" s="10">
        <f>MROUND(Q17,AD17*AG17)/AD17</f>
        <v>14</v>
      </c>
      <c r="AF17" s="1">
        <f>AE17*AD17*G17</f>
        <v>42</v>
      </c>
      <c r="AG17" s="1">
        <f>VLOOKUP(A17,[1]Sheet!$A:$AG,32,0)</f>
        <v>14</v>
      </c>
      <c r="AH17" s="1">
        <f>VLOOKUP(A17,[1]Sheet!$A:$AG,33,0)</f>
        <v>70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7" t="s">
        <v>52</v>
      </c>
      <c r="B18" s="17" t="s">
        <v>43</v>
      </c>
      <c r="C18" s="17">
        <v>-14.8</v>
      </c>
      <c r="D18" s="17">
        <v>18.5</v>
      </c>
      <c r="E18" s="24">
        <v>44.4</v>
      </c>
      <c r="F18" s="24">
        <v>-44.4</v>
      </c>
      <c r="G18" s="18">
        <v>0</v>
      </c>
      <c r="H18" s="17">
        <v>180</v>
      </c>
      <c r="I18" s="17" t="s">
        <v>46</v>
      </c>
      <c r="J18" s="17">
        <v>42.8</v>
      </c>
      <c r="K18" s="17">
        <f t="shared" si="1"/>
        <v>1.6000000000000014</v>
      </c>
      <c r="L18" s="17"/>
      <c r="M18" s="17"/>
      <c r="N18" s="17"/>
      <c r="O18" s="17">
        <f t="shared" si="2"/>
        <v>8.879999999999999</v>
      </c>
      <c r="P18" s="19"/>
      <c r="Q18" s="19"/>
      <c r="R18" s="19"/>
      <c r="S18" s="19"/>
      <c r="T18" s="17"/>
      <c r="U18" s="17">
        <f t="shared" si="3"/>
        <v>-5</v>
      </c>
      <c r="V18" s="17">
        <f t="shared" si="4"/>
        <v>-5</v>
      </c>
      <c r="W18" s="17">
        <v>5.92</v>
      </c>
      <c r="X18" s="17">
        <v>8.879999999999999</v>
      </c>
      <c r="Y18" s="17">
        <v>7.4</v>
      </c>
      <c r="Z18" s="17">
        <v>8.879999999999999</v>
      </c>
      <c r="AA18" s="17">
        <v>10.36</v>
      </c>
      <c r="AB18" s="17" t="s">
        <v>53</v>
      </c>
      <c r="AC18" s="17">
        <f t="shared" si="5"/>
        <v>0</v>
      </c>
      <c r="AD18" s="18">
        <v>0</v>
      </c>
      <c r="AE18" s="20"/>
      <c r="AF18" s="17"/>
      <c r="AG18" s="17"/>
      <c r="AH18" s="17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54</v>
      </c>
      <c r="B19" s="1" t="s">
        <v>43</v>
      </c>
      <c r="C19" s="1">
        <v>22.2</v>
      </c>
      <c r="D19" s="1">
        <v>310.8</v>
      </c>
      <c r="E19" s="24">
        <f>173.9+E18</f>
        <v>218.3</v>
      </c>
      <c r="F19" s="24">
        <f>140.6+F18</f>
        <v>96.199999999999989</v>
      </c>
      <c r="G19" s="6">
        <v>1</v>
      </c>
      <c r="H19" s="1">
        <v>180</v>
      </c>
      <c r="I19" s="1" t="s">
        <v>35</v>
      </c>
      <c r="J19" s="1">
        <v>229.4</v>
      </c>
      <c r="K19" s="1">
        <f t="shared" si="1"/>
        <v>-11.099999999999994</v>
      </c>
      <c r="L19" s="1"/>
      <c r="M19" s="1"/>
      <c r="N19" s="1">
        <v>259</v>
      </c>
      <c r="O19" s="1">
        <f t="shared" si="2"/>
        <v>43.660000000000004</v>
      </c>
      <c r="P19" s="5">
        <v>256.04000000000002</v>
      </c>
      <c r="Q19" s="5">
        <f t="shared" ref="Q19:Q22" si="12">14*O19-N19-F19</f>
        <v>256.04000000000002</v>
      </c>
      <c r="R19" s="5">
        <f t="shared" ref="R19:R23" si="13">AE19*AD19</f>
        <v>259</v>
      </c>
      <c r="S19" s="5"/>
      <c r="T19" s="1"/>
      <c r="U19" s="1">
        <f t="shared" si="3"/>
        <v>14.067796610169491</v>
      </c>
      <c r="V19" s="1">
        <f t="shared" si="4"/>
        <v>8.1355932203389827</v>
      </c>
      <c r="W19" s="1">
        <v>36.26</v>
      </c>
      <c r="X19" s="1">
        <v>37</v>
      </c>
      <c r="Y19" s="1">
        <v>29.6</v>
      </c>
      <c r="Z19" s="1">
        <v>28.12</v>
      </c>
      <c r="AA19" s="1">
        <v>31.82</v>
      </c>
      <c r="AB19" s="1" t="s">
        <v>44</v>
      </c>
      <c r="AC19" s="1">
        <f t="shared" si="5"/>
        <v>256.04000000000002</v>
      </c>
      <c r="AD19" s="6">
        <v>3.7</v>
      </c>
      <c r="AE19" s="10">
        <f>MROUND(Q19,AD19*AG19)/AD19</f>
        <v>70</v>
      </c>
      <c r="AF19" s="1">
        <f>AE19*AD19*G19</f>
        <v>259</v>
      </c>
      <c r="AG19" s="1">
        <f>VLOOKUP(A19,[1]Sheet!$A:$AG,32,0)</f>
        <v>14</v>
      </c>
      <c r="AH19" s="1">
        <f>VLOOKUP(A19,[1]Sheet!$A:$AG,33,0)</f>
        <v>126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55</v>
      </c>
      <c r="B20" s="1" t="s">
        <v>43</v>
      </c>
      <c r="C20" s="1">
        <v>44.3</v>
      </c>
      <c r="D20" s="1">
        <v>42</v>
      </c>
      <c r="E20" s="1">
        <v>42</v>
      </c>
      <c r="F20" s="1">
        <v>-3</v>
      </c>
      <c r="G20" s="6">
        <v>1</v>
      </c>
      <c r="H20" s="1">
        <v>180</v>
      </c>
      <c r="I20" s="1" t="s">
        <v>35</v>
      </c>
      <c r="J20" s="1">
        <v>72.5</v>
      </c>
      <c r="K20" s="1">
        <f t="shared" si="1"/>
        <v>-30.5</v>
      </c>
      <c r="L20" s="1"/>
      <c r="M20" s="1"/>
      <c r="N20" s="1">
        <v>294</v>
      </c>
      <c r="O20" s="1">
        <f t="shared" si="2"/>
        <v>8.4</v>
      </c>
      <c r="P20" s="5"/>
      <c r="Q20" s="5"/>
      <c r="R20" s="5">
        <f t="shared" si="13"/>
        <v>0</v>
      </c>
      <c r="S20" s="5"/>
      <c r="T20" s="1"/>
      <c r="U20" s="1">
        <f t="shared" si="3"/>
        <v>34.642857142857139</v>
      </c>
      <c r="V20" s="1">
        <f t="shared" si="4"/>
        <v>34.642857142857139</v>
      </c>
      <c r="W20" s="1">
        <v>21.14</v>
      </c>
      <c r="X20" s="1">
        <v>11.4</v>
      </c>
      <c r="Y20" s="1">
        <v>3.6</v>
      </c>
      <c r="Z20" s="1">
        <v>0</v>
      </c>
      <c r="AA20" s="1">
        <v>0</v>
      </c>
      <c r="AB20" s="1" t="s">
        <v>56</v>
      </c>
      <c r="AC20" s="1">
        <f t="shared" si="5"/>
        <v>0</v>
      </c>
      <c r="AD20" s="6">
        <v>3</v>
      </c>
      <c r="AE20" s="10">
        <f>MROUND(Q20,AD20*AG20)/AD20</f>
        <v>0</v>
      </c>
      <c r="AF20" s="1">
        <f>AE20*AD20*G20</f>
        <v>0</v>
      </c>
      <c r="AG20" s="1">
        <f>VLOOKUP(A20,[1]Sheet!$A:$AG,32,0)</f>
        <v>14</v>
      </c>
      <c r="AH20" s="1">
        <f>VLOOKUP(A20,[1]Sheet!$A:$AG,33,0)</f>
        <v>126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57</v>
      </c>
      <c r="B21" s="1" t="s">
        <v>34</v>
      </c>
      <c r="C21" s="1">
        <v>576</v>
      </c>
      <c r="D21" s="1"/>
      <c r="E21" s="1">
        <v>339</v>
      </c>
      <c r="F21" s="1">
        <v>150</v>
      </c>
      <c r="G21" s="6">
        <v>0.25</v>
      </c>
      <c r="H21" s="1">
        <v>180</v>
      </c>
      <c r="I21" s="1" t="s">
        <v>35</v>
      </c>
      <c r="J21" s="1">
        <v>339</v>
      </c>
      <c r="K21" s="1">
        <f t="shared" si="1"/>
        <v>0</v>
      </c>
      <c r="L21" s="1"/>
      <c r="M21" s="1"/>
      <c r="N21" s="1">
        <v>336</v>
      </c>
      <c r="O21" s="1">
        <f t="shared" si="2"/>
        <v>67.8</v>
      </c>
      <c r="P21" s="5">
        <v>463.19999999999993</v>
      </c>
      <c r="Q21" s="5">
        <f t="shared" si="12"/>
        <v>463.19999999999993</v>
      </c>
      <c r="R21" s="5">
        <f t="shared" si="13"/>
        <v>504</v>
      </c>
      <c r="S21" s="5"/>
      <c r="T21" s="1"/>
      <c r="U21" s="1">
        <f t="shared" si="3"/>
        <v>14.601769911504425</v>
      </c>
      <c r="V21" s="1">
        <f t="shared" si="4"/>
        <v>7.168141592920354</v>
      </c>
      <c r="W21" s="1">
        <v>52.4</v>
      </c>
      <c r="X21" s="1">
        <v>46.6</v>
      </c>
      <c r="Y21" s="1">
        <v>71</v>
      </c>
      <c r="Z21" s="1">
        <v>71.400000000000006</v>
      </c>
      <c r="AA21" s="1">
        <v>117.4</v>
      </c>
      <c r="AB21" s="1" t="s">
        <v>58</v>
      </c>
      <c r="AC21" s="1">
        <f t="shared" si="5"/>
        <v>115.79999999999998</v>
      </c>
      <c r="AD21" s="6">
        <v>6</v>
      </c>
      <c r="AE21" s="10">
        <f>MROUND(Q21,AD21*AG21)/AD21</f>
        <v>84</v>
      </c>
      <c r="AF21" s="1">
        <f>AE21*AD21*G21</f>
        <v>126</v>
      </c>
      <c r="AG21" s="1">
        <f>VLOOKUP(A21,[1]Sheet!$A:$AG,32,0)</f>
        <v>14</v>
      </c>
      <c r="AH21" s="1">
        <f>VLOOKUP(A21,[1]Sheet!$A:$AG,33,0)</f>
        <v>126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59</v>
      </c>
      <c r="B22" s="1" t="s">
        <v>34</v>
      </c>
      <c r="C22" s="1">
        <v>330</v>
      </c>
      <c r="D22" s="1">
        <v>6</v>
      </c>
      <c r="E22" s="1">
        <v>257</v>
      </c>
      <c r="F22" s="1">
        <v>25</v>
      </c>
      <c r="G22" s="6">
        <v>0.25</v>
      </c>
      <c r="H22" s="1">
        <v>180</v>
      </c>
      <c r="I22" s="1" t="s">
        <v>35</v>
      </c>
      <c r="J22" s="1">
        <v>257</v>
      </c>
      <c r="K22" s="1">
        <f t="shared" si="1"/>
        <v>0</v>
      </c>
      <c r="L22" s="1"/>
      <c r="M22" s="1"/>
      <c r="N22" s="1">
        <v>336</v>
      </c>
      <c r="O22" s="1">
        <f t="shared" si="2"/>
        <v>51.4</v>
      </c>
      <c r="P22" s="5">
        <v>358.6</v>
      </c>
      <c r="Q22" s="5">
        <f t="shared" si="12"/>
        <v>358.6</v>
      </c>
      <c r="R22" s="5">
        <f t="shared" si="13"/>
        <v>336</v>
      </c>
      <c r="S22" s="5"/>
      <c r="T22" s="1"/>
      <c r="U22" s="1">
        <f t="shared" si="3"/>
        <v>13.560311284046692</v>
      </c>
      <c r="V22" s="1">
        <f t="shared" si="4"/>
        <v>7.0233463035019454</v>
      </c>
      <c r="W22" s="1">
        <v>38.200000000000003</v>
      </c>
      <c r="X22" s="1">
        <v>28</v>
      </c>
      <c r="Y22" s="1">
        <v>44.4</v>
      </c>
      <c r="Z22" s="1">
        <v>43.8</v>
      </c>
      <c r="AA22" s="1">
        <v>43.6</v>
      </c>
      <c r="AB22" s="1" t="s">
        <v>58</v>
      </c>
      <c r="AC22" s="1">
        <f t="shared" si="5"/>
        <v>89.65</v>
      </c>
      <c r="AD22" s="6">
        <v>6</v>
      </c>
      <c r="AE22" s="10">
        <f>MROUND(Q22,AD22*AG22)/AD22</f>
        <v>56</v>
      </c>
      <c r="AF22" s="1">
        <f>AE22*AD22*G22</f>
        <v>84</v>
      </c>
      <c r="AG22" s="1">
        <f>VLOOKUP(A22,[1]Sheet!$A:$AG,32,0)</f>
        <v>14</v>
      </c>
      <c r="AH22" s="1">
        <f>VLOOKUP(A22,[1]Sheet!$A:$AG,33,0)</f>
        <v>126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60</v>
      </c>
      <c r="B23" s="1" t="s">
        <v>34</v>
      </c>
      <c r="C23" s="1">
        <v>73</v>
      </c>
      <c r="D23" s="1">
        <v>84</v>
      </c>
      <c r="E23" s="1">
        <v>95</v>
      </c>
      <c r="F23" s="1">
        <v>27</v>
      </c>
      <c r="G23" s="6">
        <v>0.25</v>
      </c>
      <c r="H23" s="1">
        <v>180</v>
      </c>
      <c r="I23" s="1" t="s">
        <v>35</v>
      </c>
      <c r="J23" s="1">
        <v>98</v>
      </c>
      <c r="K23" s="1">
        <f t="shared" si="1"/>
        <v>-3</v>
      </c>
      <c r="L23" s="1"/>
      <c r="M23" s="1"/>
      <c r="N23" s="1">
        <v>336</v>
      </c>
      <c r="O23" s="1">
        <f t="shared" si="2"/>
        <v>19</v>
      </c>
      <c r="P23" s="5"/>
      <c r="Q23" s="5"/>
      <c r="R23" s="5">
        <f t="shared" si="13"/>
        <v>0</v>
      </c>
      <c r="S23" s="5"/>
      <c r="T23" s="1"/>
      <c r="U23" s="1">
        <f t="shared" si="3"/>
        <v>19.105263157894736</v>
      </c>
      <c r="V23" s="1">
        <f t="shared" si="4"/>
        <v>19.105263157894736</v>
      </c>
      <c r="W23" s="1">
        <v>28.4</v>
      </c>
      <c r="X23" s="1">
        <v>16.2</v>
      </c>
      <c r="Y23" s="1">
        <v>15</v>
      </c>
      <c r="Z23" s="1">
        <v>17</v>
      </c>
      <c r="AA23" s="1">
        <v>27</v>
      </c>
      <c r="AB23" s="1" t="s">
        <v>58</v>
      </c>
      <c r="AC23" s="1">
        <f t="shared" si="5"/>
        <v>0</v>
      </c>
      <c r="AD23" s="6">
        <v>6</v>
      </c>
      <c r="AE23" s="10">
        <f>MROUND(Q23,AD23*AG23)/AD23</f>
        <v>0</v>
      </c>
      <c r="AF23" s="1">
        <f>AE23*AD23*G23</f>
        <v>0</v>
      </c>
      <c r="AG23" s="1">
        <f>VLOOKUP(A23,[1]Sheet!$A:$AG,32,0)</f>
        <v>14</v>
      </c>
      <c r="AH23" s="1">
        <f>VLOOKUP(A23,[1]Sheet!$A:$AG,33,0)</f>
        <v>126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7" t="s">
        <v>61</v>
      </c>
      <c r="B24" s="17" t="s">
        <v>34</v>
      </c>
      <c r="C24" s="17"/>
      <c r="D24" s="17">
        <v>540</v>
      </c>
      <c r="E24" s="17">
        <v>5</v>
      </c>
      <c r="F24" s="17">
        <v>535</v>
      </c>
      <c r="G24" s="18">
        <v>0</v>
      </c>
      <c r="H24" s="17">
        <v>180</v>
      </c>
      <c r="I24" s="17" t="s">
        <v>46</v>
      </c>
      <c r="J24" s="17">
        <v>4</v>
      </c>
      <c r="K24" s="17">
        <f t="shared" si="1"/>
        <v>1</v>
      </c>
      <c r="L24" s="17"/>
      <c r="M24" s="17"/>
      <c r="N24" s="17"/>
      <c r="O24" s="17">
        <f t="shared" si="2"/>
        <v>1</v>
      </c>
      <c r="P24" s="19"/>
      <c r="Q24" s="19"/>
      <c r="R24" s="19"/>
      <c r="S24" s="19"/>
      <c r="T24" s="17"/>
      <c r="U24" s="17">
        <f t="shared" si="3"/>
        <v>535</v>
      </c>
      <c r="V24" s="17">
        <f t="shared" si="4"/>
        <v>535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 t="s">
        <v>122</v>
      </c>
      <c r="AC24" s="17">
        <f t="shared" si="5"/>
        <v>0</v>
      </c>
      <c r="AD24" s="18">
        <v>0</v>
      </c>
      <c r="AE24" s="20"/>
      <c r="AF24" s="17"/>
      <c r="AG24" s="17"/>
      <c r="AH24" s="17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62</v>
      </c>
      <c r="B25" s="1" t="s">
        <v>43</v>
      </c>
      <c r="C25" s="1">
        <v>114</v>
      </c>
      <c r="D25" s="1">
        <v>504</v>
      </c>
      <c r="E25" s="1">
        <v>294</v>
      </c>
      <c r="F25" s="1">
        <v>288</v>
      </c>
      <c r="G25" s="6">
        <v>1</v>
      </c>
      <c r="H25" s="1">
        <v>180</v>
      </c>
      <c r="I25" s="1" t="s">
        <v>35</v>
      </c>
      <c r="J25" s="1">
        <v>288</v>
      </c>
      <c r="K25" s="1">
        <f t="shared" si="1"/>
        <v>6</v>
      </c>
      <c r="L25" s="1"/>
      <c r="M25" s="1"/>
      <c r="N25" s="1">
        <v>504</v>
      </c>
      <c r="O25" s="1">
        <f t="shared" si="2"/>
        <v>58.8</v>
      </c>
      <c r="P25" s="27">
        <v>148.79999999999995</v>
      </c>
      <c r="Q25" s="5"/>
      <c r="R25" s="5">
        <f t="shared" ref="R25:R38" si="14">AE25*AD25</f>
        <v>0</v>
      </c>
      <c r="S25" s="5"/>
      <c r="T25" s="1"/>
      <c r="U25" s="1">
        <f t="shared" si="3"/>
        <v>13.469387755102041</v>
      </c>
      <c r="V25" s="1">
        <f t="shared" si="4"/>
        <v>13.469387755102041</v>
      </c>
      <c r="W25" s="1">
        <v>70.8</v>
      </c>
      <c r="X25" s="1">
        <v>68.400000000000006</v>
      </c>
      <c r="Y25" s="1">
        <v>54</v>
      </c>
      <c r="Z25" s="1">
        <v>49.8</v>
      </c>
      <c r="AA25" s="1">
        <v>43.2</v>
      </c>
      <c r="AB25" s="1"/>
      <c r="AC25" s="1">
        <f t="shared" si="5"/>
        <v>0</v>
      </c>
      <c r="AD25" s="6">
        <v>6</v>
      </c>
      <c r="AE25" s="10">
        <f t="shared" ref="AE25:AE38" si="15">MROUND(Q25,AD25*AG25)/AD25</f>
        <v>0</v>
      </c>
      <c r="AF25" s="1">
        <f t="shared" ref="AF25:AF38" si="16">AE25*AD25*G25</f>
        <v>0</v>
      </c>
      <c r="AG25" s="1">
        <f>VLOOKUP(A25,[1]Sheet!$A:$AG,32,0)</f>
        <v>12</v>
      </c>
      <c r="AH25" s="1">
        <f>VLOOKUP(A25,[1]Sheet!$A:$AG,33,0)</f>
        <v>84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63</v>
      </c>
      <c r="B26" s="1" t="s">
        <v>34</v>
      </c>
      <c r="C26" s="1">
        <v>350</v>
      </c>
      <c r="D26" s="1">
        <v>678</v>
      </c>
      <c r="E26" s="1">
        <v>443</v>
      </c>
      <c r="F26" s="1">
        <v>488</v>
      </c>
      <c r="G26" s="6">
        <v>0.25</v>
      </c>
      <c r="H26" s="1">
        <v>365</v>
      </c>
      <c r="I26" s="1" t="s">
        <v>35</v>
      </c>
      <c r="J26" s="1">
        <v>435</v>
      </c>
      <c r="K26" s="1">
        <f t="shared" si="1"/>
        <v>8</v>
      </c>
      <c r="L26" s="1"/>
      <c r="M26" s="1"/>
      <c r="N26" s="1">
        <v>672</v>
      </c>
      <c r="O26" s="1">
        <f t="shared" si="2"/>
        <v>88.6</v>
      </c>
      <c r="P26" s="5">
        <v>257.59999999999991</v>
      </c>
      <c r="Q26" s="5">
        <f t="shared" ref="Q26" si="17">16*O26-N26-F26</f>
        <v>257.59999999999991</v>
      </c>
      <c r="R26" s="5">
        <f t="shared" si="14"/>
        <v>336</v>
      </c>
      <c r="S26" s="5"/>
      <c r="T26" s="1"/>
      <c r="U26" s="1">
        <f t="shared" si="3"/>
        <v>16.884875846501131</v>
      </c>
      <c r="V26" s="1">
        <f t="shared" si="4"/>
        <v>13.092550790067721</v>
      </c>
      <c r="W26" s="1">
        <v>99</v>
      </c>
      <c r="X26" s="1">
        <v>107.2</v>
      </c>
      <c r="Y26" s="1">
        <v>88.8</v>
      </c>
      <c r="Z26" s="1">
        <v>97.4</v>
      </c>
      <c r="AA26" s="1">
        <v>84.4</v>
      </c>
      <c r="AB26" s="1"/>
      <c r="AC26" s="1">
        <f t="shared" si="5"/>
        <v>64.399999999999977</v>
      </c>
      <c r="AD26" s="6">
        <v>12</v>
      </c>
      <c r="AE26" s="10">
        <f t="shared" si="15"/>
        <v>28</v>
      </c>
      <c r="AF26" s="1">
        <f t="shared" si="16"/>
        <v>84</v>
      </c>
      <c r="AG26" s="1">
        <f>VLOOKUP(A26,[1]Sheet!$A:$AG,32,0)</f>
        <v>14</v>
      </c>
      <c r="AH26" s="1">
        <f>VLOOKUP(A26,[1]Sheet!$A:$AG,33,0)</f>
        <v>70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64</v>
      </c>
      <c r="B27" s="1" t="s">
        <v>34</v>
      </c>
      <c r="C27" s="1">
        <v>739</v>
      </c>
      <c r="D27" s="1">
        <v>168</v>
      </c>
      <c r="E27" s="1">
        <v>489</v>
      </c>
      <c r="F27" s="1">
        <v>255</v>
      </c>
      <c r="G27" s="6">
        <v>0.25</v>
      </c>
      <c r="H27" s="1">
        <v>365</v>
      </c>
      <c r="I27" s="1" t="s">
        <v>35</v>
      </c>
      <c r="J27" s="1">
        <v>487</v>
      </c>
      <c r="K27" s="1">
        <f t="shared" si="1"/>
        <v>2</v>
      </c>
      <c r="L27" s="1"/>
      <c r="M27" s="1"/>
      <c r="N27" s="1">
        <v>672</v>
      </c>
      <c r="O27" s="1">
        <f t="shared" si="2"/>
        <v>97.8</v>
      </c>
      <c r="P27" s="5">
        <v>442.20000000000005</v>
      </c>
      <c r="Q27" s="5">
        <f t="shared" ref="Q27:Q30" si="18">14*O27-N27-F27</f>
        <v>442.20000000000005</v>
      </c>
      <c r="R27" s="5">
        <f t="shared" si="14"/>
        <v>504</v>
      </c>
      <c r="S27" s="5"/>
      <c r="T27" s="1"/>
      <c r="U27" s="1">
        <f t="shared" si="3"/>
        <v>14.631901840490798</v>
      </c>
      <c r="V27" s="1">
        <f t="shared" si="4"/>
        <v>9.4785276073619631</v>
      </c>
      <c r="W27" s="1">
        <v>88.2</v>
      </c>
      <c r="X27" s="1">
        <v>80.8</v>
      </c>
      <c r="Y27" s="1">
        <v>101.6</v>
      </c>
      <c r="Z27" s="1">
        <v>116.4</v>
      </c>
      <c r="AA27" s="1">
        <v>103.8</v>
      </c>
      <c r="AB27" s="1" t="s">
        <v>58</v>
      </c>
      <c r="AC27" s="1">
        <f t="shared" si="5"/>
        <v>110.55000000000001</v>
      </c>
      <c r="AD27" s="6">
        <v>12</v>
      </c>
      <c r="AE27" s="10">
        <f t="shared" si="15"/>
        <v>42</v>
      </c>
      <c r="AF27" s="1">
        <f t="shared" si="16"/>
        <v>126</v>
      </c>
      <c r="AG27" s="1">
        <f>VLOOKUP(A27,[1]Sheet!$A:$AG,32,0)</f>
        <v>14</v>
      </c>
      <c r="AH27" s="1">
        <f>VLOOKUP(A27,[1]Sheet!$A:$AG,33,0)</f>
        <v>70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65</v>
      </c>
      <c r="B28" s="1" t="s">
        <v>34</v>
      </c>
      <c r="C28" s="1">
        <v>201</v>
      </c>
      <c r="D28" s="1">
        <v>336</v>
      </c>
      <c r="E28" s="1">
        <v>216</v>
      </c>
      <c r="F28" s="1">
        <v>263</v>
      </c>
      <c r="G28" s="6">
        <v>0.25</v>
      </c>
      <c r="H28" s="1">
        <v>180</v>
      </c>
      <c r="I28" s="1" t="s">
        <v>35</v>
      </c>
      <c r="J28" s="1">
        <v>214</v>
      </c>
      <c r="K28" s="1">
        <f t="shared" si="1"/>
        <v>2</v>
      </c>
      <c r="L28" s="1"/>
      <c r="M28" s="1"/>
      <c r="N28" s="1">
        <v>336</v>
      </c>
      <c r="O28" s="1">
        <f t="shared" si="2"/>
        <v>43.2</v>
      </c>
      <c r="P28" s="5">
        <v>92.200000000000045</v>
      </c>
      <c r="Q28" s="5">
        <f>16*O28-N28-F28</f>
        <v>92.200000000000045</v>
      </c>
      <c r="R28" s="5">
        <f t="shared" si="14"/>
        <v>168</v>
      </c>
      <c r="S28" s="5"/>
      <c r="T28" s="1"/>
      <c r="U28" s="1">
        <f t="shared" si="3"/>
        <v>17.75462962962963</v>
      </c>
      <c r="V28" s="1">
        <f t="shared" si="4"/>
        <v>13.86574074074074</v>
      </c>
      <c r="W28" s="1">
        <v>48.4</v>
      </c>
      <c r="X28" s="1">
        <v>49.8</v>
      </c>
      <c r="Y28" s="1">
        <v>45.4</v>
      </c>
      <c r="Z28" s="1">
        <v>41.6</v>
      </c>
      <c r="AA28" s="1">
        <v>43.6</v>
      </c>
      <c r="AB28" s="1"/>
      <c r="AC28" s="1">
        <f t="shared" si="5"/>
        <v>23.050000000000011</v>
      </c>
      <c r="AD28" s="6">
        <v>12</v>
      </c>
      <c r="AE28" s="10">
        <f t="shared" si="15"/>
        <v>14</v>
      </c>
      <c r="AF28" s="1">
        <f t="shared" si="16"/>
        <v>42</v>
      </c>
      <c r="AG28" s="1">
        <f>VLOOKUP(A28,[1]Sheet!$A:$AG,32,0)</f>
        <v>14</v>
      </c>
      <c r="AH28" s="1">
        <f>VLOOKUP(A28,[1]Sheet!$A:$AG,33,0)</f>
        <v>70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66</v>
      </c>
      <c r="B29" s="1" t="s">
        <v>34</v>
      </c>
      <c r="C29" s="1">
        <v>19</v>
      </c>
      <c r="D29" s="1">
        <v>84</v>
      </c>
      <c r="E29" s="1">
        <v>48</v>
      </c>
      <c r="F29" s="1">
        <v>38</v>
      </c>
      <c r="G29" s="6">
        <v>0.25</v>
      </c>
      <c r="H29" s="1">
        <v>180</v>
      </c>
      <c r="I29" s="1" t="s">
        <v>35</v>
      </c>
      <c r="J29" s="1">
        <v>60</v>
      </c>
      <c r="K29" s="1">
        <f t="shared" si="1"/>
        <v>-12</v>
      </c>
      <c r="L29" s="1"/>
      <c r="M29" s="1"/>
      <c r="N29" s="1">
        <v>252</v>
      </c>
      <c r="O29" s="1">
        <f t="shared" si="2"/>
        <v>9.6</v>
      </c>
      <c r="P29" s="5"/>
      <c r="Q29" s="5"/>
      <c r="R29" s="5">
        <f t="shared" si="14"/>
        <v>0</v>
      </c>
      <c r="S29" s="5"/>
      <c r="T29" s="1"/>
      <c r="U29" s="1">
        <f t="shared" si="3"/>
        <v>30.208333333333336</v>
      </c>
      <c r="V29" s="1">
        <f t="shared" si="4"/>
        <v>30.208333333333336</v>
      </c>
      <c r="W29" s="1">
        <v>18</v>
      </c>
      <c r="X29" s="1">
        <v>15.4</v>
      </c>
      <c r="Y29" s="1">
        <v>13.8</v>
      </c>
      <c r="Z29" s="1">
        <v>13.6</v>
      </c>
      <c r="AA29" s="1">
        <v>8.8000000000000007</v>
      </c>
      <c r="AB29" s="1"/>
      <c r="AC29" s="1">
        <f t="shared" si="5"/>
        <v>0</v>
      </c>
      <c r="AD29" s="6">
        <v>6</v>
      </c>
      <c r="AE29" s="10">
        <f t="shared" si="15"/>
        <v>0</v>
      </c>
      <c r="AF29" s="1">
        <f t="shared" si="16"/>
        <v>0</v>
      </c>
      <c r="AG29" s="1">
        <f>VLOOKUP(A29,[1]Sheet!$A:$AG,32,0)</f>
        <v>14</v>
      </c>
      <c r="AH29" s="1">
        <f>VLOOKUP(A29,[1]Sheet!$A:$AG,33,0)</f>
        <v>126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67</v>
      </c>
      <c r="B30" s="1" t="s">
        <v>34</v>
      </c>
      <c r="C30" s="1">
        <v>449</v>
      </c>
      <c r="D30" s="1">
        <v>168</v>
      </c>
      <c r="E30" s="1">
        <v>224</v>
      </c>
      <c r="F30" s="1">
        <v>333</v>
      </c>
      <c r="G30" s="6">
        <v>0.25</v>
      </c>
      <c r="H30" s="1">
        <v>180</v>
      </c>
      <c r="I30" s="1" t="s">
        <v>35</v>
      </c>
      <c r="J30" s="1">
        <v>218</v>
      </c>
      <c r="K30" s="1">
        <f t="shared" si="1"/>
        <v>6</v>
      </c>
      <c r="L30" s="1"/>
      <c r="M30" s="1"/>
      <c r="N30" s="1">
        <v>0</v>
      </c>
      <c r="O30" s="1">
        <f t="shared" si="2"/>
        <v>44.8</v>
      </c>
      <c r="P30" s="5">
        <v>294.19999999999993</v>
      </c>
      <c r="Q30" s="5">
        <f t="shared" si="18"/>
        <v>294.19999999999993</v>
      </c>
      <c r="R30" s="5">
        <f t="shared" si="14"/>
        <v>336</v>
      </c>
      <c r="S30" s="5"/>
      <c r="T30" s="1"/>
      <c r="U30" s="1">
        <f t="shared" si="3"/>
        <v>14.933035714285715</v>
      </c>
      <c r="V30" s="1">
        <f t="shared" si="4"/>
        <v>7.4330357142857144</v>
      </c>
      <c r="W30" s="1">
        <v>28.8</v>
      </c>
      <c r="X30" s="1">
        <v>41.8</v>
      </c>
      <c r="Y30" s="1">
        <v>50.4</v>
      </c>
      <c r="Z30" s="1">
        <v>36.4</v>
      </c>
      <c r="AA30" s="1">
        <v>39.6</v>
      </c>
      <c r="AB30" s="1"/>
      <c r="AC30" s="1">
        <f t="shared" si="5"/>
        <v>73.549999999999983</v>
      </c>
      <c r="AD30" s="6">
        <v>12</v>
      </c>
      <c r="AE30" s="10">
        <f t="shared" si="15"/>
        <v>28</v>
      </c>
      <c r="AF30" s="1">
        <f t="shared" si="16"/>
        <v>84</v>
      </c>
      <c r="AG30" s="1">
        <f>VLOOKUP(A30,[1]Sheet!$A:$AG,32,0)</f>
        <v>14</v>
      </c>
      <c r="AH30" s="1">
        <f>VLOOKUP(A30,[1]Sheet!$A:$AG,33,0)</f>
        <v>70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68</v>
      </c>
      <c r="B31" s="1" t="s">
        <v>34</v>
      </c>
      <c r="C31" s="1">
        <v>122</v>
      </c>
      <c r="D31" s="1"/>
      <c r="E31" s="1">
        <v>34</v>
      </c>
      <c r="F31" s="1">
        <v>55</v>
      </c>
      <c r="G31" s="6">
        <v>0.75</v>
      </c>
      <c r="H31" s="1">
        <v>180</v>
      </c>
      <c r="I31" s="1" t="s">
        <v>35</v>
      </c>
      <c r="J31" s="1">
        <v>34</v>
      </c>
      <c r="K31" s="1">
        <f t="shared" si="1"/>
        <v>0</v>
      </c>
      <c r="L31" s="1"/>
      <c r="M31" s="1"/>
      <c r="N31" s="1">
        <v>96</v>
      </c>
      <c r="O31" s="1">
        <f t="shared" si="2"/>
        <v>6.8</v>
      </c>
      <c r="P31" s="5"/>
      <c r="Q31" s="5"/>
      <c r="R31" s="5">
        <f t="shared" si="14"/>
        <v>0</v>
      </c>
      <c r="S31" s="5"/>
      <c r="T31" s="1"/>
      <c r="U31" s="1">
        <f t="shared" si="3"/>
        <v>22.205882352941178</v>
      </c>
      <c r="V31" s="1">
        <f t="shared" si="4"/>
        <v>22.205882352941178</v>
      </c>
      <c r="W31" s="1">
        <v>13</v>
      </c>
      <c r="X31" s="1">
        <v>8.1999999999999993</v>
      </c>
      <c r="Y31" s="1">
        <v>10.199999999999999</v>
      </c>
      <c r="Z31" s="1">
        <v>6.4</v>
      </c>
      <c r="AA31" s="1">
        <v>7.4</v>
      </c>
      <c r="AB31" s="1"/>
      <c r="AC31" s="1">
        <f t="shared" si="5"/>
        <v>0</v>
      </c>
      <c r="AD31" s="6">
        <v>8</v>
      </c>
      <c r="AE31" s="10">
        <f t="shared" si="15"/>
        <v>0</v>
      </c>
      <c r="AF31" s="1">
        <f t="shared" si="16"/>
        <v>0</v>
      </c>
      <c r="AG31" s="1">
        <f>VLOOKUP(A31,[1]Sheet!$A:$AG,32,0)</f>
        <v>12</v>
      </c>
      <c r="AH31" s="1">
        <f>VLOOKUP(A31,[1]Sheet!$A:$AG,33,0)</f>
        <v>84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69</v>
      </c>
      <c r="B32" s="1" t="s">
        <v>34</v>
      </c>
      <c r="C32" s="1">
        <v>94</v>
      </c>
      <c r="D32" s="1">
        <v>96</v>
      </c>
      <c r="E32" s="1">
        <v>42</v>
      </c>
      <c r="F32" s="1">
        <v>127</v>
      </c>
      <c r="G32" s="6">
        <v>0.75</v>
      </c>
      <c r="H32" s="1">
        <v>180</v>
      </c>
      <c r="I32" s="1" t="s">
        <v>35</v>
      </c>
      <c r="J32" s="1">
        <v>42</v>
      </c>
      <c r="K32" s="1">
        <f t="shared" si="1"/>
        <v>0</v>
      </c>
      <c r="L32" s="1"/>
      <c r="M32" s="1"/>
      <c r="N32" s="1">
        <v>96</v>
      </c>
      <c r="O32" s="1">
        <f t="shared" si="2"/>
        <v>8.4</v>
      </c>
      <c r="P32" s="5"/>
      <c r="Q32" s="5"/>
      <c r="R32" s="5">
        <f t="shared" si="14"/>
        <v>0</v>
      </c>
      <c r="S32" s="5"/>
      <c r="T32" s="1"/>
      <c r="U32" s="1">
        <f t="shared" si="3"/>
        <v>26.547619047619047</v>
      </c>
      <c r="V32" s="1">
        <f t="shared" si="4"/>
        <v>26.547619047619047</v>
      </c>
      <c r="W32" s="1">
        <v>12.6</v>
      </c>
      <c r="X32" s="1">
        <v>16.8</v>
      </c>
      <c r="Y32" s="1">
        <v>13.8</v>
      </c>
      <c r="Z32" s="1">
        <v>15</v>
      </c>
      <c r="AA32" s="1">
        <v>10.8</v>
      </c>
      <c r="AB32" s="1"/>
      <c r="AC32" s="1">
        <f t="shared" si="5"/>
        <v>0</v>
      </c>
      <c r="AD32" s="6">
        <v>8</v>
      </c>
      <c r="AE32" s="10">
        <f t="shared" si="15"/>
        <v>0</v>
      </c>
      <c r="AF32" s="1">
        <f t="shared" si="16"/>
        <v>0</v>
      </c>
      <c r="AG32" s="1">
        <f>VLOOKUP(A32,[1]Sheet!$A:$AG,32,0)</f>
        <v>12</v>
      </c>
      <c r="AH32" s="1">
        <f>VLOOKUP(A32,[1]Sheet!$A:$AG,33,0)</f>
        <v>84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22" t="s">
        <v>70</v>
      </c>
      <c r="B33" s="1" t="s">
        <v>34</v>
      </c>
      <c r="C33" s="1"/>
      <c r="D33" s="1"/>
      <c r="E33" s="1"/>
      <c r="F33" s="1"/>
      <c r="G33" s="6">
        <v>0.75</v>
      </c>
      <c r="H33" s="1">
        <v>180</v>
      </c>
      <c r="I33" s="1" t="s">
        <v>35</v>
      </c>
      <c r="J33" s="1">
        <v>8</v>
      </c>
      <c r="K33" s="1">
        <f t="shared" si="1"/>
        <v>-8</v>
      </c>
      <c r="L33" s="1"/>
      <c r="M33" s="1"/>
      <c r="N33" s="1">
        <v>0</v>
      </c>
      <c r="O33" s="1">
        <f t="shared" si="2"/>
        <v>0</v>
      </c>
      <c r="P33" s="5">
        <v>50</v>
      </c>
      <c r="Q33" s="5">
        <v>50</v>
      </c>
      <c r="R33" s="5">
        <f t="shared" si="14"/>
        <v>96</v>
      </c>
      <c r="S33" s="5"/>
      <c r="T33" s="1"/>
      <c r="U33" s="1" t="e">
        <f t="shared" si="3"/>
        <v>#DIV/0!</v>
      </c>
      <c r="V33" s="1" t="e">
        <f t="shared" si="4"/>
        <v>#DIV/0!</v>
      </c>
      <c r="W33" s="1">
        <v>0</v>
      </c>
      <c r="X33" s="1">
        <v>0</v>
      </c>
      <c r="Y33" s="1">
        <v>0.8</v>
      </c>
      <c r="Z33" s="1">
        <v>7.8</v>
      </c>
      <c r="AA33" s="1">
        <v>2.4</v>
      </c>
      <c r="AB33" s="21" t="s">
        <v>71</v>
      </c>
      <c r="AC33" s="1">
        <f t="shared" si="5"/>
        <v>37.5</v>
      </c>
      <c r="AD33" s="6">
        <v>8</v>
      </c>
      <c r="AE33" s="10">
        <f t="shared" si="15"/>
        <v>12</v>
      </c>
      <c r="AF33" s="1">
        <f t="shared" si="16"/>
        <v>72</v>
      </c>
      <c r="AG33" s="1">
        <f>VLOOKUP(A33,[1]Sheet!$A:$AG,32,0)</f>
        <v>12</v>
      </c>
      <c r="AH33" s="1">
        <f>VLOOKUP(A33,[1]Sheet!$A:$AG,33,0)</f>
        <v>84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72</v>
      </c>
      <c r="B34" s="1" t="s">
        <v>34</v>
      </c>
      <c r="C34" s="1">
        <v>109</v>
      </c>
      <c r="D34" s="1">
        <v>97</v>
      </c>
      <c r="E34" s="1">
        <v>60</v>
      </c>
      <c r="F34" s="1">
        <v>135</v>
      </c>
      <c r="G34" s="6">
        <v>0.75</v>
      </c>
      <c r="H34" s="1">
        <v>180</v>
      </c>
      <c r="I34" s="1" t="s">
        <v>35</v>
      </c>
      <c r="J34" s="1">
        <v>60</v>
      </c>
      <c r="K34" s="1">
        <f t="shared" si="1"/>
        <v>0</v>
      </c>
      <c r="L34" s="1"/>
      <c r="M34" s="1"/>
      <c r="N34" s="1">
        <v>0</v>
      </c>
      <c r="O34" s="1">
        <f t="shared" si="2"/>
        <v>12</v>
      </c>
      <c r="P34" s="5">
        <v>57</v>
      </c>
      <c r="Q34" s="5">
        <f>16*O34-N34-F34</f>
        <v>57</v>
      </c>
      <c r="R34" s="5">
        <f t="shared" si="14"/>
        <v>96</v>
      </c>
      <c r="S34" s="5"/>
      <c r="T34" s="1"/>
      <c r="U34" s="1">
        <f t="shared" si="3"/>
        <v>19.25</v>
      </c>
      <c r="V34" s="1">
        <f t="shared" si="4"/>
        <v>11.25</v>
      </c>
      <c r="W34" s="1">
        <v>10.8</v>
      </c>
      <c r="X34" s="1">
        <v>12.8</v>
      </c>
      <c r="Y34" s="1">
        <v>17.399999999999999</v>
      </c>
      <c r="Z34" s="1">
        <v>10.199999999999999</v>
      </c>
      <c r="AA34" s="1">
        <v>6</v>
      </c>
      <c r="AB34" s="1"/>
      <c r="AC34" s="1">
        <f t="shared" si="5"/>
        <v>42.75</v>
      </c>
      <c r="AD34" s="6">
        <v>8</v>
      </c>
      <c r="AE34" s="10">
        <f t="shared" si="15"/>
        <v>12</v>
      </c>
      <c r="AF34" s="1">
        <f t="shared" si="16"/>
        <v>72</v>
      </c>
      <c r="AG34" s="1">
        <f>VLOOKUP(A34,[1]Sheet!$A:$AG,32,0)</f>
        <v>12</v>
      </c>
      <c r="AH34" s="1">
        <f>VLOOKUP(A34,[1]Sheet!$A:$AG,33,0)</f>
        <v>84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22" t="s">
        <v>73</v>
      </c>
      <c r="B35" s="1" t="s">
        <v>34</v>
      </c>
      <c r="C35" s="1"/>
      <c r="D35" s="1"/>
      <c r="E35" s="24">
        <f>E39</f>
        <v>8</v>
      </c>
      <c r="F35" s="24">
        <f>F39</f>
        <v>170</v>
      </c>
      <c r="G35" s="6">
        <v>0.43</v>
      </c>
      <c r="H35" s="1">
        <v>180</v>
      </c>
      <c r="I35" s="1" t="s">
        <v>35</v>
      </c>
      <c r="J35" s="1"/>
      <c r="K35" s="1">
        <f t="shared" si="1"/>
        <v>8</v>
      </c>
      <c r="L35" s="1"/>
      <c r="M35" s="1"/>
      <c r="N35" s="1">
        <v>0</v>
      </c>
      <c r="O35" s="1">
        <f t="shared" si="2"/>
        <v>1.6</v>
      </c>
      <c r="P35" s="5"/>
      <c r="Q35" s="5"/>
      <c r="R35" s="5">
        <f t="shared" si="14"/>
        <v>0</v>
      </c>
      <c r="S35" s="5"/>
      <c r="T35" s="1"/>
      <c r="U35" s="1">
        <f t="shared" si="3"/>
        <v>106.25</v>
      </c>
      <c r="V35" s="1">
        <f t="shared" si="4"/>
        <v>106.25</v>
      </c>
      <c r="W35" s="1">
        <v>2.8</v>
      </c>
      <c r="X35" s="1">
        <v>5</v>
      </c>
      <c r="Y35" s="1">
        <v>4.2</v>
      </c>
      <c r="Z35" s="1">
        <v>5.2</v>
      </c>
      <c r="AA35" s="1">
        <v>4</v>
      </c>
      <c r="AB35" s="25" t="s">
        <v>128</v>
      </c>
      <c r="AC35" s="1">
        <f t="shared" si="5"/>
        <v>0</v>
      </c>
      <c r="AD35" s="6">
        <v>16</v>
      </c>
      <c r="AE35" s="10">
        <f t="shared" si="15"/>
        <v>0</v>
      </c>
      <c r="AF35" s="1">
        <f t="shared" si="16"/>
        <v>0</v>
      </c>
      <c r="AG35" s="1">
        <f>VLOOKUP(A35,[1]Sheet!$A:$AG,32,0)</f>
        <v>12</v>
      </c>
      <c r="AH35" s="1">
        <f>VLOOKUP(A35,[1]Sheet!$A:$AG,33,0)</f>
        <v>84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74</v>
      </c>
      <c r="B36" s="1" t="s">
        <v>34</v>
      </c>
      <c r="C36" s="1">
        <v>101</v>
      </c>
      <c r="D36" s="1">
        <v>96</v>
      </c>
      <c r="E36" s="1">
        <v>70</v>
      </c>
      <c r="F36" s="1">
        <v>84</v>
      </c>
      <c r="G36" s="6">
        <v>0.9</v>
      </c>
      <c r="H36" s="1">
        <v>180</v>
      </c>
      <c r="I36" s="1" t="s">
        <v>35</v>
      </c>
      <c r="J36" s="1">
        <v>66</v>
      </c>
      <c r="K36" s="1">
        <f t="shared" si="1"/>
        <v>4</v>
      </c>
      <c r="L36" s="1"/>
      <c r="M36" s="1"/>
      <c r="N36" s="1">
        <v>96</v>
      </c>
      <c r="O36" s="1">
        <f t="shared" si="2"/>
        <v>14</v>
      </c>
      <c r="P36" s="5">
        <v>72</v>
      </c>
      <c r="Q36" s="5">
        <f>S36</f>
        <v>416</v>
      </c>
      <c r="R36" s="5">
        <f t="shared" si="14"/>
        <v>384</v>
      </c>
      <c r="S36" s="5">
        <v>416</v>
      </c>
      <c r="T36" s="1" t="s">
        <v>130</v>
      </c>
      <c r="U36" s="1">
        <f t="shared" si="3"/>
        <v>40.285714285714285</v>
      </c>
      <c r="V36" s="1">
        <f t="shared" si="4"/>
        <v>12.857142857142858</v>
      </c>
      <c r="W36" s="1">
        <v>16.399999999999999</v>
      </c>
      <c r="X36" s="1">
        <v>14</v>
      </c>
      <c r="Y36" s="1">
        <v>15.8</v>
      </c>
      <c r="Z36" s="1">
        <v>20.6</v>
      </c>
      <c r="AA36" s="1">
        <v>16.8</v>
      </c>
      <c r="AB36" s="1"/>
      <c r="AC36" s="1">
        <f t="shared" si="5"/>
        <v>374.40000000000003</v>
      </c>
      <c r="AD36" s="6">
        <v>8</v>
      </c>
      <c r="AE36" s="10">
        <f t="shared" si="15"/>
        <v>48</v>
      </c>
      <c r="AF36" s="1">
        <f t="shared" si="16"/>
        <v>345.6</v>
      </c>
      <c r="AG36" s="1">
        <f>VLOOKUP(A36,[1]Sheet!$A:$AG,32,0)</f>
        <v>12</v>
      </c>
      <c r="AH36" s="1">
        <f>VLOOKUP(A36,[1]Sheet!$A:$AG,33,0)</f>
        <v>84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75</v>
      </c>
      <c r="B37" s="1" t="s">
        <v>34</v>
      </c>
      <c r="C37" s="1">
        <v>110</v>
      </c>
      <c r="D37" s="1"/>
      <c r="E37" s="1">
        <v>25</v>
      </c>
      <c r="F37" s="1">
        <v>85</v>
      </c>
      <c r="G37" s="6">
        <v>0.43</v>
      </c>
      <c r="H37" s="1">
        <v>180</v>
      </c>
      <c r="I37" s="1" t="s">
        <v>35</v>
      </c>
      <c r="J37" s="1">
        <v>25</v>
      </c>
      <c r="K37" s="1">
        <f t="shared" si="1"/>
        <v>0</v>
      </c>
      <c r="L37" s="1"/>
      <c r="M37" s="1"/>
      <c r="N37" s="1">
        <v>0</v>
      </c>
      <c r="O37" s="1">
        <f t="shared" si="2"/>
        <v>5</v>
      </c>
      <c r="P37" s="5"/>
      <c r="Q37" s="5">
        <f>S37</f>
        <v>640</v>
      </c>
      <c r="R37" s="5">
        <f t="shared" si="14"/>
        <v>576</v>
      </c>
      <c r="S37" s="5">
        <v>640</v>
      </c>
      <c r="T37" s="1" t="s">
        <v>130</v>
      </c>
      <c r="U37" s="1">
        <f t="shared" si="3"/>
        <v>132.19999999999999</v>
      </c>
      <c r="V37" s="1">
        <f t="shared" si="4"/>
        <v>17</v>
      </c>
      <c r="W37" s="1">
        <v>3.4</v>
      </c>
      <c r="X37" s="1">
        <v>5</v>
      </c>
      <c r="Y37" s="1">
        <v>6.2</v>
      </c>
      <c r="Z37" s="1">
        <v>1.2</v>
      </c>
      <c r="AA37" s="1">
        <v>0.8</v>
      </c>
      <c r="AB37" s="26" t="s">
        <v>49</v>
      </c>
      <c r="AC37" s="1">
        <f t="shared" si="5"/>
        <v>275.2</v>
      </c>
      <c r="AD37" s="6">
        <v>16</v>
      </c>
      <c r="AE37" s="10">
        <f t="shared" si="15"/>
        <v>36</v>
      </c>
      <c r="AF37" s="1">
        <f t="shared" si="16"/>
        <v>247.68</v>
      </c>
      <c r="AG37" s="1">
        <f>VLOOKUP(A37,[1]Sheet!$A:$AG,32,0)</f>
        <v>12</v>
      </c>
      <c r="AH37" s="1">
        <f>VLOOKUP(A37,[1]Sheet!$A:$AG,33,0)</f>
        <v>84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76</v>
      </c>
      <c r="B38" s="1" t="s">
        <v>34</v>
      </c>
      <c r="C38" s="1">
        <v>355</v>
      </c>
      <c r="D38" s="1"/>
      <c r="E38" s="1">
        <v>73</v>
      </c>
      <c r="F38" s="1">
        <v>246</v>
      </c>
      <c r="G38" s="6">
        <v>0.9</v>
      </c>
      <c r="H38" s="1">
        <v>180</v>
      </c>
      <c r="I38" s="1" t="s">
        <v>35</v>
      </c>
      <c r="J38" s="1">
        <v>75</v>
      </c>
      <c r="K38" s="1">
        <f t="shared" ref="K38:K67" si="19">E38-J38</f>
        <v>-2</v>
      </c>
      <c r="L38" s="1"/>
      <c r="M38" s="1"/>
      <c r="N38" s="1">
        <v>0</v>
      </c>
      <c r="O38" s="1">
        <f t="shared" ref="O38:O68" si="20">E38/5</f>
        <v>14.6</v>
      </c>
      <c r="P38" s="5"/>
      <c r="Q38" s="5"/>
      <c r="R38" s="5">
        <f t="shared" si="14"/>
        <v>0</v>
      </c>
      <c r="S38" s="5"/>
      <c r="T38" s="1"/>
      <c r="U38" s="1">
        <f t="shared" ref="U38:U69" si="21">(F38+N38+R38)/O38</f>
        <v>16.849315068493151</v>
      </c>
      <c r="V38" s="1">
        <f t="shared" ref="V38:V70" si="22">(F38+N38)/O38</f>
        <v>16.849315068493151</v>
      </c>
      <c r="W38" s="1">
        <v>21.6</v>
      </c>
      <c r="X38" s="1">
        <v>16.600000000000001</v>
      </c>
      <c r="Y38" s="1">
        <v>34.799999999999997</v>
      </c>
      <c r="Z38" s="1">
        <v>38.6</v>
      </c>
      <c r="AA38" s="1">
        <v>33.6</v>
      </c>
      <c r="AB38" s="1"/>
      <c r="AC38" s="1">
        <f t="shared" ref="AC38:AC69" si="23">Q38*G38</f>
        <v>0</v>
      </c>
      <c r="AD38" s="6">
        <v>8</v>
      </c>
      <c r="AE38" s="10">
        <f t="shared" si="15"/>
        <v>0</v>
      </c>
      <c r="AF38" s="1">
        <f t="shared" si="16"/>
        <v>0</v>
      </c>
      <c r="AG38" s="1">
        <f>VLOOKUP(A38,[1]Sheet!$A:$AG,32,0)</f>
        <v>12</v>
      </c>
      <c r="AH38" s="1">
        <f>VLOOKUP(A38,[1]Sheet!$A:$AG,33,0)</f>
        <v>84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7" t="s">
        <v>77</v>
      </c>
      <c r="B39" s="17" t="s">
        <v>34</v>
      </c>
      <c r="C39" s="17">
        <v>180</v>
      </c>
      <c r="D39" s="17"/>
      <c r="E39" s="24">
        <v>8</v>
      </c>
      <c r="F39" s="24">
        <v>170</v>
      </c>
      <c r="G39" s="18">
        <v>0</v>
      </c>
      <c r="H39" s="17">
        <v>180</v>
      </c>
      <c r="I39" s="17" t="s">
        <v>46</v>
      </c>
      <c r="J39" s="17">
        <v>8</v>
      </c>
      <c r="K39" s="17">
        <f t="shared" si="19"/>
        <v>0</v>
      </c>
      <c r="L39" s="17"/>
      <c r="M39" s="17"/>
      <c r="N39" s="17"/>
      <c r="O39" s="17">
        <f t="shared" si="20"/>
        <v>1.6</v>
      </c>
      <c r="P39" s="19"/>
      <c r="Q39" s="19"/>
      <c r="R39" s="19"/>
      <c r="S39" s="19"/>
      <c r="T39" s="17"/>
      <c r="U39" s="17">
        <f t="shared" si="21"/>
        <v>106.25</v>
      </c>
      <c r="V39" s="17">
        <f t="shared" si="22"/>
        <v>106.25</v>
      </c>
      <c r="W39" s="17">
        <v>2.8</v>
      </c>
      <c r="X39" s="17">
        <v>5</v>
      </c>
      <c r="Y39" s="17">
        <v>4.2</v>
      </c>
      <c r="Z39" s="17">
        <v>5.2</v>
      </c>
      <c r="AA39" s="17">
        <v>4</v>
      </c>
      <c r="AB39" s="25" t="s">
        <v>129</v>
      </c>
      <c r="AC39" s="17">
        <f t="shared" si="23"/>
        <v>0</v>
      </c>
      <c r="AD39" s="18">
        <v>0</v>
      </c>
      <c r="AE39" s="20"/>
      <c r="AF39" s="17"/>
      <c r="AG39" s="17"/>
      <c r="AH39" s="17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78</v>
      </c>
      <c r="B40" s="1" t="s">
        <v>34</v>
      </c>
      <c r="C40" s="1">
        <v>378</v>
      </c>
      <c r="D40" s="1"/>
      <c r="E40" s="1">
        <v>135</v>
      </c>
      <c r="F40" s="1">
        <v>202</v>
      </c>
      <c r="G40" s="6">
        <v>0.9</v>
      </c>
      <c r="H40" s="1">
        <v>180</v>
      </c>
      <c r="I40" s="1" t="s">
        <v>35</v>
      </c>
      <c r="J40" s="1">
        <v>135</v>
      </c>
      <c r="K40" s="1">
        <f t="shared" si="19"/>
        <v>0</v>
      </c>
      <c r="L40" s="1"/>
      <c r="M40" s="1"/>
      <c r="N40" s="1">
        <v>96</v>
      </c>
      <c r="O40" s="1">
        <f t="shared" si="20"/>
        <v>27</v>
      </c>
      <c r="P40" s="5">
        <v>80</v>
      </c>
      <c r="Q40" s="5">
        <f>S40</f>
        <v>416</v>
      </c>
      <c r="R40" s="5">
        <f>AE40*AD40</f>
        <v>384</v>
      </c>
      <c r="S40" s="5">
        <v>416</v>
      </c>
      <c r="T40" s="1" t="s">
        <v>130</v>
      </c>
      <c r="U40" s="1">
        <f t="shared" si="21"/>
        <v>25.25925925925926</v>
      </c>
      <c r="V40" s="1">
        <f t="shared" si="22"/>
        <v>11.037037037037036</v>
      </c>
      <c r="W40" s="1">
        <v>27.6</v>
      </c>
      <c r="X40" s="1">
        <v>28</v>
      </c>
      <c r="Y40" s="1">
        <v>43.4</v>
      </c>
      <c r="Z40" s="1">
        <v>30.8</v>
      </c>
      <c r="AA40" s="1">
        <v>36.799999999999997</v>
      </c>
      <c r="AB40" s="1"/>
      <c r="AC40" s="1">
        <f t="shared" si="23"/>
        <v>374.40000000000003</v>
      </c>
      <c r="AD40" s="6">
        <v>8</v>
      </c>
      <c r="AE40" s="10">
        <f>MROUND(Q40,AD40*AG40)/AD40</f>
        <v>48</v>
      </c>
      <c r="AF40" s="1">
        <f>AE40*AD40*G40</f>
        <v>345.6</v>
      </c>
      <c r="AG40" s="1">
        <f>VLOOKUP(A40,[1]Sheet!$A:$AG,32,0)</f>
        <v>12</v>
      </c>
      <c r="AH40" s="1">
        <f>VLOOKUP(A40,[1]Sheet!$A:$AG,33,0)</f>
        <v>84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7" t="s">
        <v>79</v>
      </c>
      <c r="B41" s="17" t="s">
        <v>34</v>
      </c>
      <c r="C41" s="17">
        <v>88</v>
      </c>
      <c r="D41" s="17"/>
      <c r="E41" s="24">
        <v>28</v>
      </c>
      <c r="F41" s="24">
        <v>60</v>
      </c>
      <c r="G41" s="18">
        <v>0</v>
      </c>
      <c r="H41" s="17">
        <v>180</v>
      </c>
      <c r="I41" s="17" t="s">
        <v>46</v>
      </c>
      <c r="J41" s="17">
        <v>28</v>
      </c>
      <c r="K41" s="17">
        <f t="shared" si="19"/>
        <v>0</v>
      </c>
      <c r="L41" s="17"/>
      <c r="M41" s="17"/>
      <c r="N41" s="17"/>
      <c r="O41" s="17">
        <f t="shared" si="20"/>
        <v>5.6</v>
      </c>
      <c r="P41" s="19"/>
      <c r="Q41" s="19"/>
      <c r="R41" s="19"/>
      <c r="S41" s="19"/>
      <c r="T41" s="17"/>
      <c r="U41" s="17">
        <f t="shared" si="21"/>
        <v>10.714285714285715</v>
      </c>
      <c r="V41" s="17">
        <f t="shared" si="22"/>
        <v>10.714285714285715</v>
      </c>
      <c r="W41" s="17">
        <v>4</v>
      </c>
      <c r="X41" s="17">
        <v>5.8</v>
      </c>
      <c r="Y41" s="17">
        <v>4.5999999999999996</v>
      </c>
      <c r="Z41" s="17">
        <v>0.8</v>
      </c>
      <c r="AA41" s="17">
        <v>4</v>
      </c>
      <c r="AB41" s="17" t="s">
        <v>53</v>
      </c>
      <c r="AC41" s="17">
        <f t="shared" si="23"/>
        <v>0</v>
      </c>
      <c r="AD41" s="18">
        <v>0</v>
      </c>
      <c r="AE41" s="20"/>
      <c r="AF41" s="17"/>
      <c r="AG41" s="17"/>
      <c r="AH41" s="17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22" t="s">
        <v>80</v>
      </c>
      <c r="B42" s="1" t="s">
        <v>34</v>
      </c>
      <c r="C42" s="1"/>
      <c r="D42" s="1"/>
      <c r="E42" s="24">
        <f>E41</f>
        <v>28</v>
      </c>
      <c r="F42" s="24">
        <f>F41</f>
        <v>60</v>
      </c>
      <c r="G42" s="6">
        <v>0.43</v>
      </c>
      <c r="H42" s="1">
        <v>180</v>
      </c>
      <c r="I42" s="1" t="s">
        <v>35</v>
      </c>
      <c r="J42" s="1"/>
      <c r="K42" s="1">
        <f t="shared" si="19"/>
        <v>28</v>
      </c>
      <c r="L42" s="1"/>
      <c r="M42" s="1"/>
      <c r="N42" s="1">
        <v>0</v>
      </c>
      <c r="O42" s="1">
        <f t="shared" si="20"/>
        <v>5.6</v>
      </c>
      <c r="P42" s="5">
        <v>100</v>
      </c>
      <c r="Q42" s="5">
        <f t="shared" ref="Q42:Q44" si="24">S42</f>
        <v>192</v>
      </c>
      <c r="R42" s="5">
        <f t="shared" ref="R42:R61" si="25">AE42*AD42</f>
        <v>192</v>
      </c>
      <c r="S42" s="5">
        <v>192</v>
      </c>
      <c r="T42" s="1" t="s">
        <v>130</v>
      </c>
      <c r="U42" s="21">
        <f t="shared" si="21"/>
        <v>45</v>
      </c>
      <c r="V42" s="1">
        <f t="shared" si="22"/>
        <v>10.714285714285715</v>
      </c>
      <c r="W42" s="1">
        <v>4</v>
      </c>
      <c r="X42" s="1">
        <v>9</v>
      </c>
      <c r="Y42" s="1">
        <v>7.8</v>
      </c>
      <c r="Z42" s="1">
        <v>2.4</v>
      </c>
      <c r="AA42" s="1">
        <v>4</v>
      </c>
      <c r="AB42" s="1" t="s">
        <v>44</v>
      </c>
      <c r="AC42" s="1">
        <f t="shared" si="23"/>
        <v>82.56</v>
      </c>
      <c r="AD42" s="6">
        <v>16</v>
      </c>
      <c r="AE42" s="10">
        <f t="shared" ref="AE42:AE61" si="26">MROUND(Q42,AD42*AG42)/AD42</f>
        <v>12</v>
      </c>
      <c r="AF42" s="1">
        <f t="shared" ref="AF42:AF61" si="27">AE42*AD42*G42</f>
        <v>82.56</v>
      </c>
      <c r="AG42" s="1">
        <f>VLOOKUP(A42,[1]Sheet!$A:$AG,32,0)</f>
        <v>12</v>
      </c>
      <c r="AH42" s="1">
        <f>VLOOKUP(A42,[1]Sheet!$A:$AG,33,0)</f>
        <v>84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81</v>
      </c>
      <c r="B43" s="1" t="s">
        <v>34</v>
      </c>
      <c r="C43" s="1">
        <v>212</v>
      </c>
      <c r="D43" s="1">
        <v>96</v>
      </c>
      <c r="E43" s="1">
        <v>227</v>
      </c>
      <c r="F43" s="1">
        <v>-3</v>
      </c>
      <c r="G43" s="6">
        <v>0.9</v>
      </c>
      <c r="H43" s="1">
        <v>180</v>
      </c>
      <c r="I43" s="1" t="s">
        <v>35</v>
      </c>
      <c r="J43" s="1">
        <v>426</v>
      </c>
      <c r="K43" s="1">
        <f t="shared" si="19"/>
        <v>-199</v>
      </c>
      <c r="L43" s="1"/>
      <c r="M43" s="1"/>
      <c r="N43" s="1">
        <v>768</v>
      </c>
      <c r="O43" s="1">
        <f t="shared" si="20"/>
        <v>45.4</v>
      </c>
      <c r="P43" s="5"/>
      <c r="Q43" s="5">
        <f t="shared" si="24"/>
        <v>320</v>
      </c>
      <c r="R43" s="5">
        <f t="shared" si="25"/>
        <v>288</v>
      </c>
      <c r="S43" s="5">
        <v>320</v>
      </c>
      <c r="T43" s="1" t="s">
        <v>130</v>
      </c>
      <c r="U43" s="1">
        <f t="shared" si="21"/>
        <v>23.193832599118945</v>
      </c>
      <c r="V43" s="1">
        <f t="shared" si="22"/>
        <v>16.85022026431718</v>
      </c>
      <c r="W43" s="1">
        <v>59</v>
      </c>
      <c r="X43" s="1">
        <v>39.4</v>
      </c>
      <c r="Y43" s="1">
        <v>42.8</v>
      </c>
      <c r="Z43" s="1">
        <v>38.799999999999997</v>
      </c>
      <c r="AA43" s="1">
        <v>28.2</v>
      </c>
      <c r="AB43" s="1" t="s">
        <v>82</v>
      </c>
      <c r="AC43" s="1">
        <f t="shared" si="23"/>
        <v>288</v>
      </c>
      <c r="AD43" s="6">
        <v>8</v>
      </c>
      <c r="AE43" s="10">
        <f t="shared" si="26"/>
        <v>36</v>
      </c>
      <c r="AF43" s="1">
        <f t="shared" si="27"/>
        <v>259.2</v>
      </c>
      <c r="AG43" s="1">
        <f>VLOOKUP(A43,[1]Sheet!$A:$AG,32,0)</f>
        <v>12</v>
      </c>
      <c r="AH43" s="1">
        <f>VLOOKUP(A43,[1]Sheet!$A:$AG,33,0)</f>
        <v>84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83</v>
      </c>
      <c r="B44" s="1" t="s">
        <v>34</v>
      </c>
      <c r="C44" s="1">
        <v>237</v>
      </c>
      <c r="D44" s="1"/>
      <c r="E44" s="1">
        <v>42</v>
      </c>
      <c r="F44" s="1">
        <v>176</v>
      </c>
      <c r="G44" s="6">
        <v>0.43</v>
      </c>
      <c r="H44" s="1">
        <v>180</v>
      </c>
      <c r="I44" s="1" t="s">
        <v>35</v>
      </c>
      <c r="J44" s="1">
        <v>34</v>
      </c>
      <c r="K44" s="1">
        <f t="shared" si="19"/>
        <v>8</v>
      </c>
      <c r="L44" s="1"/>
      <c r="M44" s="1"/>
      <c r="N44" s="1">
        <v>0</v>
      </c>
      <c r="O44" s="1">
        <f t="shared" si="20"/>
        <v>8.4</v>
      </c>
      <c r="P44" s="5"/>
      <c r="Q44" s="5">
        <f t="shared" si="24"/>
        <v>640</v>
      </c>
      <c r="R44" s="5">
        <f t="shared" si="25"/>
        <v>576</v>
      </c>
      <c r="S44" s="5">
        <v>640</v>
      </c>
      <c r="T44" s="1" t="s">
        <v>130</v>
      </c>
      <c r="U44" s="1">
        <f t="shared" si="21"/>
        <v>89.523809523809518</v>
      </c>
      <c r="V44" s="1">
        <f t="shared" si="22"/>
        <v>20.952380952380953</v>
      </c>
      <c r="W44" s="1">
        <v>7.4</v>
      </c>
      <c r="X44" s="1">
        <v>2.6</v>
      </c>
      <c r="Y44" s="1">
        <v>8.8000000000000007</v>
      </c>
      <c r="Z44" s="1">
        <v>8</v>
      </c>
      <c r="AA44" s="1">
        <v>7.2</v>
      </c>
      <c r="AB44" s="23" t="s">
        <v>84</v>
      </c>
      <c r="AC44" s="1">
        <f t="shared" si="23"/>
        <v>275.2</v>
      </c>
      <c r="AD44" s="6">
        <v>16</v>
      </c>
      <c r="AE44" s="10">
        <f t="shared" si="26"/>
        <v>36</v>
      </c>
      <c r="AF44" s="1">
        <f t="shared" si="27"/>
        <v>247.68</v>
      </c>
      <c r="AG44" s="1">
        <f>VLOOKUP(A44,[1]Sheet!$A:$AG,32,0)</f>
        <v>12</v>
      </c>
      <c r="AH44" s="1">
        <f>VLOOKUP(A44,[1]Sheet!$A:$AG,33,0)</f>
        <v>84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85</v>
      </c>
      <c r="B45" s="1" t="s">
        <v>43</v>
      </c>
      <c r="C45" s="1">
        <v>230</v>
      </c>
      <c r="D45" s="1">
        <v>600</v>
      </c>
      <c r="E45" s="1">
        <v>320</v>
      </c>
      <c r="F45" s="1">
        <v>455</v>
      </c>
      <c r="G45" s="6">
        <v>1</v>
      </c>
      <c r="H45" s="1">
        <v>180</v>
      </c>
      <c r="I45" s="1" t="s">
        <v>35</v>
      </c>
      <c r="J45" s="1">
        <v>325</v>
      </c>
      <c r="K45" s="1">
        <f t="shared" si="19"/>
        <v>-5</v>
      </c>
      <c r="L45" s="1"/>
      <c r="M45" s="1"/>
      <c r="N45" s="1">
        <v>1140</v>
      </c>
      <c r="O45" s="1">
        <f t="shared" si="20"/>
        <v>64</v>
      </c>
      <c r="P45" s="5"/>
      <c r="Q45" s="5"/>
      <c r="R45" s="5">
        <f t="shared" si="25"/>
        <v>0</v>
      </c>
      <c r="S45" s="5"/>
      <c r="T45" s="1"/>
      <c r="U45" s="1">
        <f t="shared" si="21"/>
        <v>24.921875</v>
      </c>
      <c r="V45" s="1">
        <f t="shared" si="22"/>
        <v>24.921875</v>
      </c>
      <c r="W45" s="1">
        <v>108</v>
      </c>
      <c r="X45" s="1">
        <v>92.74</v>
      </c>
      <c r="Y45" s="1">
        <v>83</v>
      </c>
      <c r="Z45" s="1">
        <v>99</v>
      </c>
      <c r="AA45" s="1">
        <v>69</v>
      </c>
      <c r="AB45" s="23" t="s">
        <v>84</v>
      </c>
      <c r="AC45" s="1">
        <f t="shared" si="23"/>
        <v>0</v>
      </c>
      <c r="AD45" s="6">
        <v>5</v>
      </c>
      <c r="AE45" s="10">
        <f t="shared" si="26"/>
        <v>0</v>
      </c>
      <c r="AF45" s="1">
        <f t="shared" si="27"/>
        <v>0</v>
      </c>
      <c r="AG45" s="1">
        <f>VLOOKUP(A45,[1]Sheet!$A:$AG,32,0)</f>
        <v>12</v>
      </c>
      <c r="AH45" s="1">
        <f>VLOOKUP(A45,[1]Sheet!$A:$AG,33,0)</f>
        <v>144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86</v>
      </c>
      <c r="B46" s="1" t="s">
        <v>34</v>
      </c>
      <c r="C46" s="1">
        <v>215</v>
      </c>
      <c r="D46" s="1">
        <v>288</v>
      </c>
      <c r="E46" s="1">
        <v>404</v>
      </c>
      <c r="F46" s="1">
        <v>-5</v>
      </c>
      <c r="G46" s="6">
        <v>0.9</v>
      </c>
      <c r="H46" s="1">
        <v>180</v>
      </c>
      <c r="I46" s="1" t="s">
        <v>35</v>
      </c>
      <c r="J46" s="1">
        <v>436</v>
      </c>
      <c r="K46" s="1">
        <f t="shared" si="19"/>
        <v>-32</v>
      </c>
      <c r="L46" s="1"/>
      <c r="M46" s="1"/>
      <c r="N46" s="1">
        <v>864</v>
      </c>
      <c r="O46" s="1">
        <f t="shared" si="20"/>
        <v>80.8</v>
      </c>
      <c r="P46" s="5">
        <v>272.20000000000005</v>
      </c>
      <c r="Q46" s="5">
        <f t="shared" ref="Q46:Q47" si="28">S46</f>
        <v>608</v>
      </c>
      <c r="R46" s="5">
        <f t="shared" si="25"/>
        <v>576</v>
      </c>
      <c r="S46" s="5">
        <v>608</v>
      </c>
      <c r="T46" s="1" t="s">
        <v>130</v>
      </c>
      <c r="U46" s="1">
        <f t="shared" si="21"/>
        <v>17.759900990099009</v>
      </c>
      <c r="V46" s="1">
        <f t="shared" si="22"/>
        <v>10.631188118811881</v>
      </c>
      <c r="W46" s="1">
        <v>81.400000000000006</v>
      </c>
      <c r="X46" s="1">
        <v>55.4</v>
      </c>
      <c r="Y46" s="1">
        <v>54.6</v>
      </c>
      <c r="Z46" s="1">
        <v>49.4</v>
      </c>
      <c r="AA46" s="1">
        <v>62.2</v>
      </c>
      <c r="AB46" s="1" t="s">
        <v>82</v>
      </c>
      <c r="AC46" s="1">
        <f t="shared" si="23"/>
        <v>547.20000000000005</v>
      </c>
      <c r="AD46" s="6">
        <v>8</v>
      </c>
      <c r="AE46" s="10">
        <f t="shared" si="26"/>
        <v>72</v>
      </c>
      <c r="AF46" s="1">
        <f t="shared" si="27"/>
        <v>518.4</v>
      </c>
      <c r="AG46" s="1">
        <f>VLOOKUP(A46,[1]Sheet!$A:$AG,32,0)</f>
        <v>12</v>
      </c>
      <c r="AH46" s="1">
        <f>VLOOKUP(A46,[1]Sheet!$A:$AG,33,0)</f>
        <v>84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87</v>
      </c>
      <c r="B47" s="1" t="s">
        <v>34</v>
      </c>
      <c r="C47" s="1">
        <v>109</v>
      </c>
      <c r="D47" s="1"/>
      <c r="E47" s="1">
        <v>33</v>
      </c>
      <c r="F47" s="1">
        <v>65</v>
      </c>
      <c r="G47" s="6">
        <v>0.43</v>
      </c>
      <c r="H47" s="1">
        <v>180</v>
      </c>
      <c r="I47" s="1" t="s">
        <v>35</v>
      </c>
      <c r="J47" s="1">
        <v>33</v>
      </c>
      <c r="K47" s="1">
        <f t="shared" si="19"/>
        <v>0</v>
      </c>
      <c r="L47" s="1"/>
      <c r="M47" s="1"/>
      <c r="N47" s="1">
        <v>0</v>
      </c>
      <c r="O47" s="1">
        <f t="shared" si="20"/>
        <v>6.6</v>
      </c>
      <c r="P47" s="5">
        <v>100</v>
      </c>
      <c r="Q47" s="5">
        <f t="shared" si="28"/>
        <v>832</v>
      </c>
      <c r="R47" s="5">
        <f t="shared" si="25"/>
        <v>768</v>
      </c>
      <c r="S47" s="5">
        <v>832</v>
      </c>
      <c r="T47" s="1" t="s">
        <v>130</v>
      </c>
      <c r="U47" s="21">
        <f t="shared" si="21"/>
        <v>126.21212121212122</v>
      </c>
      <c r="V47" s="1">
        <f t="shared" si="22"/>
        <v>9.8484848484848495</v>
      </c>
      <c r="W47" s="1">
        <v>4.8</v>
      </c>
      <c r="X47" s="1">
        <v>4.5999999999999996</v>
      </c>
      <c r="Y47" s="1">
        <v>9.8000000000000007</v>
      </c>
      <c r="Z47" s="1">
        <v>11.4</v>
      </c>
      <c r="AA47" s="1">
        <v>12.4</v>
      </c>
      <c r="AB47" s="1"/>
      <c r="AC47" s="1">
        <f t="shared" si="23"/>
        <v>357.76</v>
      </c>
      <c r="AD47" s="6">
        <v>16</v>
      </c>
      <c r="AE47" s="10">
        <f t="shared" si="26"/>
        <v>48</v>
      </c>
      <c r="AF47" s="1">
        <f t="shared" si="27"/>
        <v>330.24</v>
      </c>
      <c r="AG47" s="1">
        <f>VLOOKUP(A47,[1]Sheet!$A:$AG,32,0)</f>
        <v>12</v>
      </c>
      <c r="AH47" s="1">
        <f>VLOOKUP(A47,[1]Sheet!$A:$AG,33,0)</f>
        <v>84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88</v>
      </c>
      <c r="B48" s="1" t="s">
        <v>34</v>
      </c>
      <c r="C48" s="1">
        <v>51</v>
      </c>
      <c r="D48" s="1"/>
      <c r="E48" s="1">
        <v>17</v>
      </c>
      <c r="F48" s="1">
        <v>29</v>
      </c>
      <c r="G48" s="6">
        <v>0.7</v>
      </c>
      <c r="H48" s="1">
        <v>180</v>
      </c>
      <c r="I48" s="1" t="s">
        <v>35</v>
      </c>
      <c r="J48" s="1">
        <v>18</v>
      </c>
      <c r="K48" s="1">
        <f t="shared" si="19"/>
        <v>-1</v>
      </c>
      <c r="L48" s="1"/>
      <c r="M48" s="1"/>
      <c r="N48" s="1">
        <v>120</v>
      </c>
      <c r="O48" s="1">
        <f t="shared" si="20"/>
        <v>3.4</v>
      </c>
      <c r="P48" s="5"/>
      <c r="Q48" s="5"/>
      <c r="R48" s="5">
        <f t="shared" si="25"/>
        <v>0</v>
      </c>
      <c r="S48" s="5"/>
      <c r="T48" s="1"/>
      <c r="U48" s="1">
        <f t="shared" si="21"/>
        <v>43.82352941176471</v>
      </c>
      <c r="V48" s="1">
        <f t="shared" si="22"/>
        <v>43.82352941176471</v>
      </c>
      <c r="W48" s="1">
        <v>12</v>
      </c>
      <c r="X48" s="1">
        <v>0.4</v>
      </c>
      <c r="Y48" s="1">
        <v>1.4</v>
      </c>
      <c r="Z48" s="1">
        <v>1</v>
      </c>
      <c r="AA48" s="1">
        <v>0</v>
      </c>
      <c r="AB48" s="1" t="s">
        <v>89</v>
      </c>
      <c r="AC48" s="1">
        <f t="shared" si="23"/>
        <v>0</v>
      </c>
      <c r="AD48" s="6">
        <v>10</v>
      </c>
      <c r="AE48" s="10">
        <f t="shared" si="26"/>
        <v>0</v>
      </c>
      <c r="AF48" s="1">
        <f t="shared" si="27"/>
        <v>0</v>
      </c>
      <c r="AG48" s="1">
        <f>VLOOKUP(A48,[1]Sheet!$A:$AG,32,0)</f>
        <v>12</v>
      </c>
      <c r="AH48" s="1">
        <f>VLOOKUP(A48,[1]Sheet!$A:$AG,33,0)</f>
        <v>84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90</v>
      </c>
      <c r="B49" s="1" t="s">
        <v>34</v>
      </c>
      <c r="C49" s="1">
        <v>53</v>
      </c>
      <c r="D49" s="1"/>
      <c r="E49" s="1">
        <v>39</v>
      </c>
      <c r="F49" s="1">
        <v>10</v>
      </c>
      <c r="G49" s="6">
        <v>0.7</v>
      </c>
      <c r="H49" s="1">
        <v>180</v>
      </c>
      <c r="I49" s="1" t="s">
        <v>35</v>
      </c>
      <c r="J49" s="1">
        <v>39</v>
      </c>
      <c r="K49" s="1">
        <f t="shared" si="19"/>
        <v>0</v>
      </c>
      <c r="L49" s="1"/>
      <c r="M49" s="1"/>
      <c r="N49" s="1">
        <v>120</v>
      </c>
      <c r="O49" s="1">
        <f t="shared" si="20"/>
        <v>7.8</v>
      </c>
      <c r="P49" s="5"/>
      <c r="Q49" s="5"/>
      <c r="R49" s="5">
        <f t="shared" si="25"/>
        <v>0</v>
      </c>
      <c r="S49" s="5"/>
      <c r="T49" s="1"/>
      <c r="U49" s="1">
        <f t="shared" si="21"/>
        <v>16.666666666666668</v>
      </c>
      <c r="V49" s="1">
        <f t="shared" si="22"/>
        <v>16.666666666666668</v>
      </c>
      <c r="W49" s="1">
        <v>12</v>
      </c>
      <c r="X49" s="1">
        <v>0.2</v>
      </c>
      <c r="Y49" s="1">
        <v>1</v>
      </c>
      <c r="Z49" s="1">
        <v>0.6</v>
      </c>
      <c r="AA49" s="1">
        <v>0</v>
      </c>
      <c r="AB49" s="1" t="s">
        <v>89</v>
      </c>
      <c r="AC49" s="1">
        <f t="shared" si="23"/>
        <v>0</v>
      </c>
      <c r="AD49" s="6">
        <v>10</v>
      </c>
      <c r="AE49" s="10">
        <f t="shared" si="26"/>
        <v>0</v>
      </c>
      <c r="AF49" s="1">
        <f t="shared" si="27"/>
        <v>0</v>
      </c>
      <c r="AG49" s="1">
        <f>VLOOKUP(A49,[1]Sheet!$A:$AG,32,0)</f>
        <v>12</v>
      </c>
      <c r="AH49" s="1">
        <f>VLOOKUP(A49,[1]Sheet!$A:$AG,33,0)</f>
        <v>84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91</v>
      </c>
      <c r="B50" s="1" t="s">
        <v>34</v>
      </c>
      <c r="C50" s="1">
        <v>18</v>
      </c>
      <c r="D50" s="1">
        <v>192</v>
      </c>
      <c r="E50" s="1">
        <v>37</v>
      </c>
      <c r="F50" s="1">
        <v>160</v>
      </c>
      <c r="G50" s="6">
        <v>0.7</v>
      </c>
      <c r="H50" s="1">
        <v>180</v>
      </c>
      <c r="I50" s="1" t="s">
        <v>35</v>
      </c>
      <c r="J50" s="1">
        <v>49</v>
      </c>
      <c r="K50" s="1">
        <f t="shared" si="19"/>
        <v>-12</v>
      </c>
      <c r="L50" s="1"/>
      <c r="M50" s="1"/>
      <c r="N50" s="1">
        <v>96</v>
      </c>
      <c r="O50" s="1">
        <f t="shared" si="20"/>
        <v>7.4</v>
      </c>
      <c r="P50" s="5"/>
      <c r="Q50" s="5">
        <f t="shared" ref="Q50:Q52" si="29">S50</f>
        <v>320</v>
      </c>
      <c r="R50" s="5">
        <f t="shared" si="25"/>
        <v>288</v>
      </c>
      <c r="S50" s="5">
        <v>320</v>
      </c>
      <c r="T50" s="1" t="s">
        <v>130</v>
      </c>
      <c r="U50" s="1">
        <f t="shared" si="21"/>
        <v>73.513513513513516</v>
      </c>
      <c r="V50" s="1">
        <f t="shared" si="22"/>
        <v>34.594594594594589</v>
      </c>
      <c r="W50" s="1">
        <v>17.399999999999999</v>
      </c>
      <c r="X50" s="1">
        <v>17.2</v>
      </c>
      <c r="Y50" s="1">
        <v>15</v>
      </c>
      <c r="Z50" s="1">
        <v>8.6</v>
      </c>
      <c r="AA50" s="1">
        <v>17.600000000000001</v>
      </c>
      <c r="AB50" s="1"/>
      <c r="AC50" s="1">
        <f t="shared" si="23"/>
        <v>224</v>
      </c>
      <c r="AD50" s="6">
        <v>8</v>
      </c>
      <c r="AE50" s="10">
        <f t="shared" si="26"/>
        <v>36</v>
      </c>
      <c r="AF50" s="1">
        <f t="shared" si="27"/>
        <v>201.6</v>
      </c>
      <c r="AG50" s="1">
        <f>VLOOKUP(A50,[1]Sheet!$A:$AG,32,0)</f>
        <v>12</v>
      </c>
      <c r="AH50" s="1">
        <f>VLOOKUP(A50,[1]Sheet!$A:$AG,33,0)</f>
        <v>84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92</v>
      </c>
      <c r="B51" s="1" t="s">
        <v>34</v>
      </c>
      <c r="C51" s="1">
        <v>71</v>
      </c>
      <c r="D51" s="1">
        <v>96</v>
      </c>
      <c r="E51" s="1">
        <v>49</v>
      </c>
      <c r="F51" s="1">
        <v>104</v>
      </c>
      <c r="G51" s="6">
        <v>0.7</v>
      </c>
      <c r="H51" s="1">
        <v>180</v>
      </c>
      <c r="I51" s="1" t="s">
        <v>35</v>
      </c>
      <c r="J51" s="1">
        <v>49</v>
      </c>
      <c r="K51" s="1">
        <f t="shared" si="19"/>
        <v>0</v>
      </c>
      <c r="L51" s="1"/>
      <c r="M51" s="1"/>
      <c r="N51" s="1">
        <v>96</v>
      </c>
      <c r="O51" s="1">
        <f t="shared" si="20"/>
        <v>9.8000000000000007</v>
      </c>
      <c r="P51" s="5"/>
      <c r="Q51" s="5">
        <f t="shared" si="29"/>
        <v>320</v>
      </c>
      <c r="R51" s="5">
        <f t="shared" si="25"/>
        <v>288</v>
      </c>
      <c r="S51" s="5">
        <v>320</v>
      </c>
      <c r="T51" s="1" t="s">
        <v>130</v>
      </c>
      <c r="U51" s="1">
        <f t="shared" si="21"/>
        <v>49.795918367346935</v>
      </c>
      <c r="V51" s="1">
        <f t="shared" si="22"/>
        <v>20.408163265306122</v>
      </c>
      <c r="W51" s="1">
        <v>14.2</v>
      </c>
      <c r="X51" s="1">
        <v>12.8</v>
      </c>
      <c r="Y51" s="1">
        <v>11.4</v>
      </c>
      <c r="Z51" s="1">
        <v>5</v>
      </c>
      <c r="AA51" s="1">
        <v>3.8</v>
      </c>
      <c r="AB51" s="1"/>
      <c r="AC51" s="1">
        <f t="shared" si="23"/>
        <v>224</v>
      </c>
      <c r="AD51" s="6">
        <v>8</v>
      </c>
      <c r="AE51" s="10">
        <f t="shared" si="26"/>
        <v>36</v>
      </c>
      <c r="AF51" s="1">
        <f t="shared" si="27"/>
        <v>201.6</v>
      </c>
      <c r="AG51" s="1">
        <f>VLOOKUP(A51,[1]Sheet!$A:$AG,32,0)</f>
        <v>12</v>
      </c>
      <c r="AH51" s="1">
        <f>VLOOKUP(A51,[1]Sheet!$A:$AG,33,0)</f>
        <v>84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93</v>
      </c>
      <c r="B52" s="1" t="s">
        <v>34</v>
      </c>
      <c r="C52" s="1">
        <v>237</v>
      </c>
      <c r="D52" s="1"/>
      <c r="E52" s="1">
        <v>60</v>
      </c>
      <c r="F52" s="1">
        <v>164</v>
      </c>
      <c r="G52" s="6">
        <v>0.7</v>
      </c>
      <c r="H52" s="1">
        <v>180</v>
      </c>
      <c r="I52" s="1" t="s">
        <v>35</v>
      </c>
      <c r="J52" s="1">
        <v>60</v>
      </c>
      <c r="K52" s="1">
        <f t="shared" si="19"/>
        <v>0</v>
      </c>
      <c r="L52" s="1"/>
      <c r="M52" s="1"/>
      <c r="N52" s="1">
        <v>0</v>
      </c>
      <c r="O52" s="1">
        <f t="shared" si="20"/>
        <v>12</v>
      </c>
      <c r="P52" s="5">
        <v>52</v>
      </c>
      <c r="Q52" s="5">
        <f t="shared" si="29"/>
        <v>416</v>
      </c>
      <c r="R52" s="5">
        <f t="shared" si="25"/>
        <v>384</v>
      </c>
      <c r="S52" s="5">
        <v>416</v>
      </c>
      <c r="T52" s="1" t="s">
        <v>130</v>
      </c>
      <c r="U52" s="1">
        <f t="shared" si="21"/>
        <v>45.666666666666664</v>
      </c>
      <c r="V52" s="1">
        <f t="shared" si="22"/>
        <v>13.666666666666666</v>
      </c>
      <c r="W52" s="1">
        <v>11.6</v>
      </c>
      <c r="X52" s="1">
        <v>10.6</v>
      </c>
      <c r="Y52" s="1">
        <v>21.4</v>
      </c>
      <c r="Z52" s="1">
        <v>6.8</v>
      </c>
      <c r="AA52" s="1">
        <v>6.2</v>
      </c>
      <c r="AB52" s="1"/>
      <c r="AC52" s="1">
        <f t="shared" si="23"/>
        <v>291.2</v>
      </c>
      <c r="AD52" s="6">
        <v>8</v>
      </c>
      <c r="AE52" s="10">
        <f t="shared" si="26"/>
        <v>48</v>
      </c>
      <c r="AF52" s="1">
        <f t="shared" si="27"/>
        <v>268.79999999999995</v>
      </c>
      <c r="AG52" s="1">
        <f>VLOOKUP(A52,[1]Sheet!$A:$AG,32,0)</f>
        <v>12</v>
      </c>
      <c r="AH52" s="1">
        <f>VLOOKUP(A52,[1]Sheet!$A:$AG,33,0)</f>
        <v>84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94</v>
      </c>
      <c r="B53" s="1" t="s">
        <v>34</v>
      </c>
      <c r="C53" s="1">
        <v>61</v>
      </c>
      <c r="D53" s="1">
        <v>96</v>
      </c>
      <c r="E53" s="1">
        <v>72</v>
      </c>
      <c r="F53" s="1">
        <v>67</v>
      </c>
      <c r="G53" s="6">
        <v>0.7</v>
      </c>
      <c r="H53" s="1">
        <v>180</v>
      </c>
      <c r="I53" s="1" t="s">
        <v>35</v>
      </c>
      <c r="J53" s="1">
        <v>72</v>
      </c>
      <c r="K53" s="1">
        <f t="shared" si="19"/>
        <v>0</v>
      </c>
      <c r="L53" s="1"/>
      <c r="M53" s="1"/>
      <c r="N53" s="1">
        <v>96</v>
      </c>
      <c r="O53" s="1">
        <f t="shared" si="20"/>
        <v>14.4</v>
      </c>
      <c r="P53" s="5">
        <v>67.400000000000006</v>
      </c>
      <c r="Q53" s="5">
        <f t="shared" ref="Q53:Q54" si="30">16*O53-N53-F53</f>
        <v>67.400000000000006</v>
      </c>
      <c r="R53" s="5">
        <f t="shared" si="25"/>
        <v>96</v>
      </c>
      <c r="S53" s="5"/>
      <c r="T53" s="1"/>
      <c r="U53" s="1">
        <f t="shared" si="21"/>
        <v>17.986111111111111</v>
      </c>
      <c r="V53" s="1">
        <f t="shared" si="22"/>
        <v>11.319444444444445</v>
      </c>
      <c r="W53" s="1">
        <v>14</v>
      </c>
      <c r="X53" s="1">
        <v>15.6</v>
      </c>
      <c r="Y53" s="1">
        <v>12.2</v>
      </c>
      <c r="Z53" s="1">
        <v>15.4</v>
      </c>
      <c r="AA53" s="1">
        <v>10.8</v>
      </c>
      <c r="AB53" s="1" t="s">
        <v>58</v>
      </c>
      <c r="AC53" s="1">
        <f t="shared" si="23"/>
        <v>47.18</v>
      </c>
      <c r="AD53" s="6">
        <v>8</v>
      </c>
      <c r="AE53" s="10">
        <f t="shared" si="26"/>
        <v>12</v>
      </c>
      <c r="AF53" s="1">
        <f t="shared" si="27"/>
        <v>67.199999999999989</v>
      </c>
      <c r="AG53" s="1">
        <f>VLOOKUP(A53,[1]Sheet!$A:$AG,32,0)</f>
        <v>12</v>
      </c>
      <c r="AH53" s="1">
        <f>VLOOKUP(A53,[1]Sheet!$A:$AG,33,0)</f>
        <v>84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95</v>
      </c>
      <c r="B54" s="1" t="s">
        <v>34</v>
      </c>
      <c r="C54" s="1">
        <v>153</v>
      </c>
      <c r="D54" s="1"/>
      <c r="E54" s="1">
        <v>94</v>
      </c>
      <c r="F54" s="1">
        <v>38</v>
      </c>
      <c r="G54" s="6">
        <v>0.9</v>
      </c>
      <c r="H54" s="1">
        <v>180</v>
      </c>
      <c r="I54" s="1" t="s">
        <v>35</v>
      </c>
      <c r="J54" s="1">
        <v>94</v>
      </c>
      <c r="K54" s="1">
        <f t="shared" si="19"/>
        <v>0</v>
      </c>
      <c r="L54" s="1"/>
      <c r="M54" s="1"/>
      <c r="N54" s="1">
        <v>192</v>
      </c>
      <c r="O54" s="1">
        <f t="shared" si="20"/>
        <v>18.8</v>
      </c>
      <c r="P54" s="5">
        <v>70.800000000000011</v>
      </c>
      <c r="Q54" s="5">
        <f t="shared" si="30"/>
        <v>70.800000000000011</v>
      </c>
      <c r="R54" s="5">
        <f t="shared" si="25"/>
        <v>96</v>
      </c>
      <c r="S54" s="5"/>
      <c r="T54" s="1"/>
      <c r="U54" s="1">
        <f t="shared" si="21"/>
        <v>17.340425531914892</v>
      </c>
      <c r="V54" s="1">
        <f t="shared" si="22"/>
        <v>12.23404255319149</v>
      </c>
      <c r="W54" s="1">
        <v>21.6</v>
      </c>
      <c r="X54" s="1">
        <v>9.6</v>
      </c>
      <c r="Y54" s="1">
        <v>18.399999999999999</v>
      </c>
      <c r="Z54" s="1">
        <v>10.6</v>
      </c>
      <c r="AA54" s="1">
        <v>9.6</v>
      </c>
      <c r="AB54" s="1"/>
      <c r="AC54" s="1">
        <f t="shared" si="23"/>
        <v>63.720000000000013</v>
      </c>
      <c r="AD54" s="6">
        <v>8</v>
      </c>
      <c r="AE54" s="10">
        <f t="shared" si="26"/>
        <v>12</v>
      </c>
      <c r="AF54" s="1">
        <f t="shared" si="27"/>
        <v>86.4</v>
      </c>
      <c r="AG54" s="1">
        <f>VLOOKUP(A54,[1]Sheet!$A:$AG,32,0)</f>
        <v>12</v>
      </c>
      <c r="AH54" s="1">
        <f>VLOOKUP(A54,[1]Sheet!$A:$AG,33,0)</f>
        <v>84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96</v>
      </c>
      <c r="B55" s="1" t="s">
        <v>34</v>
      </c>
      <c r="C55" s="1">
        <v>133</v>
      </c>
      <c r="D55" s="1"/>
      <c r="E55" s="1">
        <v>55</v>
      </c>
      <c r="F55" s="1">
        <v>54</v>
      </c>
      <c r="G55" s="6">
        <v>0.9</v>
      </c>
      <c r="H55" s="1">
        <v>180</v>
      </c>
      <c r="I55" s="1" t="s">
        <v>35</v>
      </c>
      <c r="J55" s="1">
        <v>55</v>
      </c>
      <c r="K55" s="1">
        <f t="shared" si="19"/>
        <v>0</v>
      </c>
      <c r="L55" s="1"/>
      <c r="M55" s="1"/>
      <c r="N55" s="1">
        <v>288</v>
      </c>
      <c r="O55" s="1">
        <f t="shared" si="20"/>
        <v>11</v>
      </c>
      <c r="P55" s="5"/>
      <c r="Q55" s="5"/>
      <c r="R55" s="5">
        <f t="shared" si="25"/>
        <v>0</v>
      </c>
      <c r="S55" s="5"/>
      <c r="T55" s="1"/>
      <c r="U55" s="1">
        <f t="shared" si="21"/>
        <v>31.09090909090909</v>
      </c>
      <c r="V55" s="1">
        <f t="shared" si="22"/>
        <v>31.09090909090909</v>
      </c>
      <c r="W55" s="1">
        <v>22.2</v>
      </c>
      <c r="X55" s="1">
        <v>13.6</v>
      </c>
      <c r="Y55" s="1">
        <v>19.600000000000001</v>
      </c>
      <c r="Z55" s="1">
        <v>20</v>
      </c>
      <c r="AA55" s="1">
        <v>14.2</v>
      </c>
      <c r="AB55" s="1"/>
      <c r="AC55" s="1">
        <f t="shared" si="23"/>
        <v>0</v>
      </c>
      <c r="AD55" s="6">
        <v>8</v>
      </c>
      <c r="AE55" s="10">
        <f t="shared" si="26"/>
        <v>0</v>
      </c>
      <c r="AF55" s="1">
        <f t="shared" si="27"/>
        <v>0</v>
      </c>
      <c r="AG55" s="1">
        <f>VLOOKUP(A55,[1]Sheet!$A:$AG,32,0)</f>
        <v>12</v>
      </c>
      <c r="AH55" s="1">
        <f>VLOOKUP(A55,[1]Sheet!$A:$AG,33,0)</f>
        <v>84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97</v>
      </c>
      <c r="B56" s="1" t="s">
        <v>43</v>
      </c>
      <c r="C56" s="1">
        <v>80</v>
      </c>
      <c r="D56" s="1">
        <v>300</v>
      </c>
      <c r="E56" s="1">
        <v>105</v>
      </c>
      <c r="F56" s="1">
        <v>260</v>
      </c>
      <c r="G56" s="6">
        <v>1</v>
      </c>
      <c r="H56" s="1">
        <v>180</v>
      </c>
      <c r="I56" s="1" t="s">
        <v>35</v>
      </c>
      <c r="J56" s="1">
        <v>120</v>
      </c>
      <c r="K56" s="1">
        <f t="shared" si="19"/>
        <v>-15</v>
      </c>
      <c r="L56" s="1"/>
      <c r="M56" s="1"/>
      <c r="N56" s="1">
        <v>180</v>
      </c>
      <c r="O56" s="1">
        <f t="shared" si="20"/>
        <v>21</v>
      </c>
      <c r="P56" s="5"/>
      <c r="Q56" s="5"/>
      <c r="R56" s="5">
        <f t="shared" si="25"/>
        <v>0</v>
      </c>
      <c r="S56" s="5"/>
      <c r="T56" s="1"/>
      <c r="U56" s="1">
        <f t="shared" si="21"/>
        <v>20.952380952380953</v>
      </c>
      <c r="V56" s="1">
        <f t="shared" si="22"/>
        <v>20.952380952380953</v>
      </c>
      <c r="W56" s="1">
        <v>37</v>
      </c>
      <c r="X56" s="1">
        <v>39.739999999999988</v>
      </c>
      <c r="Y56" s="1">
        <v>21</v>
      </c>
      <c r="Z56" s="1">
        <v>28</v>
      </c>
      <c r="AA56" s="1">
        <v>30</v>
      </c>
      <c r="AB56" s="1"/>
      <c r="AC56" s="1">
        <f t="shared" si="23"/>
        <v>0</v>
      </c>
      <c r="AD56" s="6">
        <v>5</v>
      </c>
      <c r="AE56" s="10">
        <f t="shared" si="26"/>
        <v>0</v>
      </c>
      <c r="AF56" s="1">
        <f t="shared" si="27"/>
        <v>0</v>
      </c>
      <c r="AG56" s="1">
        <f>VLOOKUP(A56,[1]Sheet!$A:$AG,32,0)</f>
        <v>12</v>
      </c>
      <c r="AH56" s="1">
        <f>VLOOKUP(A56,[1]Sheet!$A:$AG,33,0)</f>
        <v>144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98</v>
      </c>
      <c r="B57" s="1" t="s">
        <v>34</v>
      </c>
      <c r="C57" s="1">
        <v>11</v>
      </c>
      <c r="D57" s="1"/>
      <c r="E57" s="1"/>
      <c r="F57" s="1">
        <v>11</v>
      </c>
      <c r="G57" s="6">
        <v>1</v>
      </c>
      <c r="H57" s="1">
        <v>180</v>
      </c>
      <c r="I57" s="1" t="s">
        <v>35</v>
      </c>
      <c r="J57" s="1"/>
      <c r="K57" s="1">
        <f t="shared" si="19"/>
        <v>0</v>
      </c>
      <c r="L57" s="1"/>
      <c r="M57" s="1"/>
      <c r="N57" s="1">
        <v>0</v>
      </c>
      <c r="O57" s="1">
        <f t="shared" si="20"/>
        <v>0</v>
      </c>
      <c r="P57" s="5"/>
      <c r="Q57" s="5"/>
      <c r="R57" s="5">
        <f t="shared" si="25"/>
        <v>0</v>
      </c>
      <c r="S57" s="5"/>
      <c r="T57" s="1"/>
      <c r="U57" s="1" t="e">
        <f t="shared" si="21"/>
        <v>#DIV/0!</v>
      </c>
      <c r="V57" s="1" t="e">
        <f t="shared" si="22"/>
        <v>#DIV/0!</v>
      </c>
      <c r="W57" s="1">
        <v>0.4</v>
      </c>
      <c r="X57" s="1">
        <v>0</v>
      </c>
      <c r="Y57" s="1">
        <v>0</v>
      </c>
      <c r="Z57" s="1">
        <v>0.2</v>
      </c>
      <c r="AA57" s="1">
        <v>0.2</v>
      </c>
      <c r="AB57" s="26" t="s">
        <v>49</v>
      </c>
      <c r="AC57" s="1">
        <f t="shared" si="23"/>
        <v>0</v>
      </c>
      <c r="AD57" s="6">
        <v>5</v>
      </c>
      <c r="AE57" s="10">
        <f t="shared" si="26"/>
        <v>0</v>
      </c>
      <c r="AF57" s="1">
        <f t="shared" si="27"/>
        <v>0</v>
      </c>
      <c r="AG57" s="1">
        <f>VLOOKUP(A57,[1]Sheet!$A:$AG,32,0)</f>
        <v>12</v>
      </c>
      <c r="AH57" s="1">
        <f>VLOOKUP(A57,[1]Sheet!$A:$AG,33,0)</f>
        <v>84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99</v>
      </c>
      <c r="B58" s="1" t="s">
        <v>34</v>
      </c>
      <c r="C58" s="1">
        <v>30</v>
      </c>
      <c r="D58" s="1"/>
      <c r="E58" s="1">
        <v>5</v>
      </c>
      <c r="F58" s="1">
        <v>1</v>
      </c>
      <c r="G58" s="6">
        <v>0.2</v>
      </c>
      <c r="H58" s="1">
        <v>180</v>
      </c>
      <c r="I58" s="1" t="s">
        <v>35</v>
      </c>
      <c r="J58" s="1">
        <v>5</v>
      </c>
      <c r="K58" s="1">
        <f t="shared" si="19"/>
        <v>0</v>
      </c>
      <c r="L58" s="1"/>
      <c r="M58" s="1"/>
      <c r="N58" s="1">
        <v>96</v>
      </c>
      <c r="O58" s="1">
        <f t="shared" si="20"/>
        <v>1</v>
      </c>
      <c r="P58" s="5"/>
      <c r="Q58" s="5"/>
      <c r="R58" s="5">
        <f t="shared" si="25"/>
        <v>0</v>
      </c>
      <c r="S58" s="5"/>
      <c r="T58" s="1"/>
      <c r="U58" s="1">
        <f t="shared" si="21"/>
        <v>97</v>
      </c>
      <c r="V58" s="1">
        <f t="shared" si="22"/>
        <v>97</v>
      </c>
      <c r="W58" s="1">
        <v>8.8000000000000007</v>
      </c>
      <c r="X58" s="1">
        <v>2</v>
      </c>
      <c r="Y58" s="1">
        <v>2.4</v>
      </c>
      <c r="Z58" s="1">
        <v>4.2</v>
      </c>
      <c r="AA58" s="1">
        <v>1.4</v>
      </c>
      <c r="AB58" s="1"/>
      <c r="AC58" s="1">
        <f t="shared" si="23"/>
        <v>0</v>
      </c>
      <c r="AD58" s="6">
        <v>12</v>
      </c>
      <c r="AE58" s="10">
        <f t="shared" si="26"/>
        <v>0</v>
      </c>
      <c r="AF58" s="1">
        <f t="shared" si="27"/>
        <v>0</v>
      </c>
      <c r="AG58" s="1">
        <f>VLOOKUP(A58,[1]Sheet!$A:$AG,32,0)</f>
        <v>8</v>
      </c>
      <c r="AH58" s="1">
        <f>VLOOKUP(A58,[1]Sheet!$A:$AG,33,0)</f>
        <v>48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100</v>
      </c>
      <c r="B59" s="1" t="s">
        <v>34</v>
      </c>
      <c r="C59" s="1">
        <v>21</v>
      </c>
      <c r="D59" s="1"/>
      <c r="E59" s="1">
        <v>7</v>
      </c>
      <c r="F59" s="1">
        <v>2</v>
      </c>
      <c r="G59" s="6">
        <v>0.2</v>
      </c>
      <c r="H59" s="1">
        <v>180</v>
      </c>
      <c r="I59" s="1" t="s">
        <v>35</v>
      </c>
      <c r="J59" s="1">
        <v>7</v>
      </c>
      <c r="K59" s="1">
        <f t="shared" si="19"/>
        <v>0</v>
      </c>
      <c r="L59" s="1"/>
      <c r="M59" s="1"/>
      <c r="N59" s="1">
        <v>96</v>
      </c>
      <c r="O59" s="1">
        <f t="shared" si="20"/>
        <v>1.4</v>
      </c>
      <c r="P59" s="5"/>
      <c r="Q59" s="5"/>
      <c r="R59" s="5">
        <f t="shared" si="25"/>
        <v>0</v>
      </c>
      <c r="S59" s="5"/>
      <c r="T59" s="1"/>
      <c r="U59" s="1">
        <f t="shared" si="21"/>
        <v>70</v>
      </c>
      <c r="V59" s="1">
        <f t="shared" si="22"/>
        <v>70</v>
      </c>
      <c r="W59" s="1">
        <v>6.4</v>
      </c>
      <c r="X59" s="1">
        <v>3.2</v>
      </c>
      <c r="Y59" s="1">
        <v>2.6</v>
      </c>
      <c r="Z59" s="1">
        <v>4.4000000000000004</v>
      </c>
      <c r="AA59" s="1">
        <v>0.8</v>
      </c>
      <c r="AB59" s="1"/>
      <c r="AC59" s="1">
        <f t="shared" si="23"/>
        <v>0</v>
      </c>
      <c r="AD59" s="6">
        <v>8</v>
      </c>
      <c r="AE59" s="10">
        <f t="shared" si="26"/>
        <v>0</v>
      </c>
      <c r="AF59" s="1">
        <f t="shared" si="27"/>
        <v>0</v>
      </c>
      <c r="AG59" s="1">
        <f>VLOOKUP(A59,[1]Sheet!$A:$AG,32,0)</f>
        <v>6</v>
      </c>
      <c r="AH59" s="1">
        <f>VLOOKUP(A59,[1]Sheet!$A:$AG,33,0)</f>
        <v>72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101</v>
      </c>
      <c r="B60" s="1" t="s">
        <v>34</v>
      </c>
      <c r="C60" s="1">
        <v>63</v>
      </c>
      <c r="D60" s="1"/>
      <c r="E60" s="1">
        <v>25</v>
      </c>
      <c r="F60" s="1">
        <v>35</v>
      </c>
      <c r="G60" s="6">
        <v>0.2</v>
      </c>
      <c r="H60" s="1">
        <v>180</v>
      </c>
      <c r="I60" s="1" t="s">
        <v>35</v>
      </c>
      <c r="J60" s="1">
        <v>25</v>
      </c>
      <c r="K60" s="1">
        <f t="shared" si="19"/>
        <v>0</v>
      </c>
      <c r="L60" s="1"/>
      <c r="M60" s="1"/>
      <c r="N60" s="21"/>
      <c r="O60" s="1">
        <f t="shared" si="20"/>
        <v>5</v>
      </c>
      <c r="P60" s="5">
        <v>40</v>
      </c>
      <c r="Q60" s="5">
        <v>40</v>
      </c>
      <c r="R60" s="5">
        <f t="shared" si="25"/>
        <v>48</v>
      </c>
      <c r="S60" s="5"/>
      <c r="T60" s="1"/>
      <c r="U60" s="1">
        <f t="shared" si="21"/>
        <v>16.600000000000001</v>
      </c>
      <c r="V60" s="1">
        <f t="shared" si="22"/>
        <v>7</v>
      </c>
      <c r="W60" s="1">
        <v>5.8</v>
      </c>
      <c r="X60" s="1">
        <v>4.5999999999999996</v>
      </c>
      <c r="Y60" s="1">
        <v>17.2</v>
      </c>
      <c r="Z60" s="1">
        <v>14</v>
      </c>
      <c r="AA60" s="1">
        <v>15.2</v>
      </c>
      <c r="AB60" s="21" t="s">
        <v>102</v>
      </c>
      <c r="AC60" s="1">
        <f t="shared" si="23"/>
        <v>8</v>
      </c>
      <c r="AD60" s="6">
        <v>8</v>
      </c>
      <c r="AE60" s="10">
        <f t="shared" si="26"/>
        <v>6</v>
      </c>
      <c r="AF60" s="1">
        <f t="shared" si="27"/>
        <v>9.6000000000000014</v>
      </c>
      <c r="AG60" s="1">
        <f>VLOOKUP(A60,[1]Sheet!$A:$AG,32,0)</f>
        <v>6</v>
      </c>
      <c r="AH60" s="1">
        <f>VLOOKUP(A60,[1]Sheet!$A:$AG,33,0)</f>
        <v>72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103</v>
      </c>
      <c r="B61" s="1" t="s">
        <v>43</v>
      </c>
      <c r="C61" s="1">
        <v>836.2</v>
      </c>
      <c r="D61" s="1">
        <v>1398.6</v>
      </c>
      <c r="E61" s="1">
        <v>899.1</v>
      </c>
      <c r="F61" s="1">
        <v>1184</v>
      </c>
      <c r="G61" s="6">
        <v>1</v>
      </c>
      <c r="H61" s="1">
        <v>180</v>
      </c>
      <c r="I61" s="1" t="s">
        <v>35</v>
      </c>
      <c r="J61" s="1">
        <v>902.2</v>
      </c>
      <c r="K61" s="1">
        <f t="shared" si="19"/>
        <v>-3.1000000000000227</v>
      </c>
      <c r="L61" s="1"/>
      <c r="M61" s="1"/>
      <c r="N61" s="1">
        <v>984.2</v>
      </c>
      <c r="O61" s="1">
        <f t="shared" si="20"/>
        <v>179.82</v>
      </c>
      <c r="P61" s="5">
        <v>349.28</v>
      </c>
      <c r="Q61" s="5">
        <f t="shared" ref="Q61" si="31">14*O61-N61-F61</f>
        <v>349.28</v>
      </c>
      <c r="R61" s="5">
        <f t="shared" si="25"/>
        <v>362.6</v>
      </c>
      <c r="S61" s="5"/>
      <c r="T61" s="1"/>
      <c r="U61" s="1">
        <f t="shared" si="21"/>
        <v>14.074074074074073</v>
      </c>
      <c r="V61" s="1">
        <f t="shared" si="22"/>
        <v>12.057613168724279</v>
      </c>
      <c r="W61" s="1">
        <v>179.08</v>
      </c>
      <c r="X61" s="1">
        <v>211.64</v>
      </c>
      <c r="Y61" s="1">
        <v>94.72</v>
      </c>
      <c r="Z61" s="1">
        <v>0</v>
      </c>
      <c r="AA61" s="1">
        <v>0</v>
      </c>
      <c r="AB61" s="1" t="s">
        <v>104</v>
      </c>
      <c r="AC61" s="1">
        <f t="shared" si="23"/>
        <v>349.28</v>
      </c>
      <c r="AD61" s="6">
        <v>3.7</v>
      </c>
      <c r="AE61" s="10">
        <f t="shared" si="26"/>
        <v>98</v>
      </c>
      <c r="AF61" s="1">
        <f t="shared" si="27"/>
        <v>362.6</v>
      </c>
      <c r="AG61" s="1">
        <f>VLOOKUP(A61,[1]Sheet!$A:$AG,32,0)</f>
        <v>14</v>
      </c>
      <c r="AH61" s="1">
        <f>VLOOKUP(A61,[1]Sheet!$A:$AG,33,0)</f>
        <v>126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7" t="s">
        <v>105</v>
      </c>
      <c r="B62" s="17" t="s">
        <v>34</v>
      </c>
      <c r="C62" s="17">
        <v>15</v>
      </c>
      <c r="D62" s="17"/>
      <c r="E62" s="17">
        <v>2</v>
      </c>
      <c r="F62" s="17"/>
      <c r="G62" s="18">
        <v>0</v>
      </c>
      <c r="H62" s="17" t="e">
        <v>#N/A</v>
      </c>
      <c r="I62" s="17" t="s">
        <v>46</v>
      </c>
      <c r="J62" s="17">
        <v>2</v>
      </c>
      <c r="K62" s="17">
        <f t="shared" si="19"/>
        <v>0</v>
      </c>
      <c r="L62" s="17"/>
      <c r="M62" s="17"/>
      <c r="N62" s="17"/>
      <c r="O62" s="17">
        <f t="shared" si="20"/>
        <v>0.4</v>
      </c>
      <c r="P62" s="19"/>
      <c r="Q62" s="19"/>
      <c r="R62" s="19"/>
      <c r="S62" s="19"/>
      <c r="T62" s="17"/>
      <c r="U62" s="17">
        <f t="shared" si="21"/>
        <v>0</v>
      </c>
      <c r="V62" s="17">
        <f t="shared" si="22"/>
        <v>0</v>
      </c>
      <c r="W62" s="17">
        <v>4.4000000000000004</v>
      </c>
      <c r="X62" s="17">
        <v>0</v>
      </c>
      <c r="Y62" s="17">
        <v>0</v>
      </c>
      <c r="Z62" s="17">
        <v>0</v>
      </c>
      <c r="AA62" s="17">
        <v>0</v>
      </c>
      <c r="AB62" s="17"/>
      <c r="AC62" s="17">
        <f t="shared" si="23"/>
        <v>0</v>
      </c>
      <c r="AD62" s="18">
        <v>0</v>
      </c>
      <c r="AE62" s="20"/>
      <c r="AF62" s="17"/>
      <c r="AG62" s="17"/>
      <c r="AH62" s="17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7" t="s">
        <v>106</v>
      </c>
      <c r="B63" s="17" t="s">
        <v>34</v>
      </c>
      <c r="C63" s="17">
        <v>9</v>
      </c>
      <c r="D63" s="17"/>
      <c r="E63" s="17">
        <v>3</v>
      </c>
      <c r="F63" s="17"/>
      <c r="G63" s="18">
        <v>0</v>
      </c>
      <c r="H63" s="17" t="e">
        <v>#N/A</v>
      </c>
      <c r="I63" s="17" t="s">
        <v>46</v>
      </c>
      <c r="J63" s="17">
        <v>4</v>
      </c>
      <c r="K63" s="17">
        <f t="shared" si="19"/>
        <v>-1</v>
      </c>
      <c r="L63" s="17"/>
      <c r="M63" s="17"/>
      <c r="N63" s="17"/>
      <c r="O63" s="17">
        <f t="shared" si="20"/>
        <v>0.6</v>
      </c>
      <c r="P63" s="19"/>
      <c r="Q63" s="19"/>
      <c r="R63" s="19"/>
      <c r="S63" s="19"/>
      <c r="T63" s="17"/>
      <c r="U63" s="17">
        <f t="shared" si="21"/>
        <v>0</v>
      </c>
      <c r="V63" s="17">
        <f t="shared" si="22"/>
        <v>0</v>
      </c>
      <c r="W63" s="17">
        <v>3.8</v>
      </c>
      <c r="X63" s="17">
        <v>0</v>
      </c>
      <c r="Y63" s="17">
        <v>0</v>
      </c>
      <c r="Z63" s="17">
        <v>0</v>
      </c>
      <c r="AA63" s="17">
        <v>0.2</v>
      </c>
      <c r="AB63" s="17"/>
      <c r="AC63" s="17">
        <f t="shared" si="23"/>
        <v>0</v>
      </c>
      <c r="AD63" s="18">
        <v>0</v>
      </c>
      <c r="AE63" s="20"/>
      <c r="AF63" s="17"/>
      <c r="AG63" s="17"/>
      <c r="AH63" s="17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7" t="s">
        <v>107</v>
      </c>
      <c r="B64" s="17" t="s">
        <v>43</v>
      </c>
      <c r="C64" s="17"/>
      <c r="D64" s="17"/>
      <c r="E64" s="24">
        <v>22</v>
      </c>
      <c r="F64" s="24">
        <v>-22</v>
      </c>
      <c r="G64" s="18">
        <v>0</v>
      </c>
      <c r="H64" s="17" t="e">
        <v>#N/A</v>
      </c>
      <c r="I64" s="17" t="s">
        <v>46</v>
      </c>
      <c r="J64" s="17">
        <v>44</v>
      </c>
      <c r="K64" s="17">
        <f t="shared" si="19"/>
        <v>-22</v>
      </c>
      <c r="L64" s="17"/>
      <c r="M64" s="17"/>
      <c r="N64" s="17"/>
      <c r="O64" s="17">
        <f t="shared" si="20"/>
        <v>4.4000000000000004</v>
      </c>
      <c r="P64" s="19"/>
      <c r="Q64" s="19"/>
      <c r="R64" s="19"/>
      <c r="S64" s="19"/>
      <c r="T64" s="17"/>
      <c r="U64" s="17">
        <f t="shared" si="21"/>
        <v>-5</v>
      </c>
      <c r="V64" s="17">
        <f t="shared" si="22"/>
        <v>-5</v>
      </c>
      <c r="W64" s="17">
        <v>4.4000000000000004</v>
      </c>
      <c r="X64" s="17">
        <v>9.9</v>
      </c>
      <c r="Y64" s="17">
        <v>5.5</v>
      </c>
      <c r="Z64" s="17">
        <v>6.6</v>
      </c>
      <c r="AA64" s="17">
        <v>1.1000000000000001</v>
      </c>
      <c r="AB64" s="17" t="s">
        <v>53</v>
      </c>
      <c r="AC64" s="17">
        <f t="shared" si="23"/>
        <v>0</v>
      </c>
      <c r="AD64" s="18">
        <v>0</v>
      </c>
      <c r="AE64" s="20"/>
      <c r="AF64" s="17"/>
      <c r="AG64" s="17"/>
      <c r="AH64" s="17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108</v>
      </c>
      <c r="B65" s="1" t="s">
        <v>43</v>
      </c>
      <c r="C65" s="1"/>
      <c r="D65" s="1">
        <v>42</v>
      </c>
      <c r="E65" s="1">
        <v>3</v>
      </c>
      <c r="F65" s="1">
        <v>39</v>
      </c>
      <c r="G65" s="6">
        <v>1</v>
      </c>
      <c r="H65" s="1">
        <v>180</v>
      </c>
      <c r="I65" s="1" t="s">
        <v>35</v>
      </c>
      <c r="J65" s="1">
        <v>3</v>
      </c>
      <c r="K65" s="1">
        <f t="shared" si="19"/>
        <v>0</v>
      </c>
      <c r="L65" s="1"/>
      <c r="M65" s="1"/>
      <c r="N65" s="1">
        <v>0</v>
      </c>
      <c r="O65" s="1">
        <f t="shared" si="20"/>
        <v>0.6</v>
      </c>
      <c r="P65" s="5"/>
      <c r="Q65" s="5"/>
      <c r="R65" s="5">
        <f t="shared" ref="R65:R78" si="32">AE65*AD65</f>
        <v>0</v>
      </c>
      <c r="S65" s="5"/>
      <c r="T65" s="1"/>
      <c r="U65" s="1">
        <f t="shared" si="21"/>
        <v>65</v>
      </c>
      <c r="V65" s="1">
        <f t="shared" si="22"/>
        <v>65</v>
      </c>
      <c r="W65" s="1">
        <v>1.2</v>
      </c>
      <c r="X65" s="1">
        <v>2.4</v>
      </c>
      <c r="Y65" s="1">
        <v>0.6</v>
      </c>
      <c r="Z65" s="1">
        <v>0.6</v>
      </c>
      <c r="AA65" s="1">
        <v>1.8</v>
      </c>
      <c r="AB65" s="1"/>
      <c r="AC65" s="1">
        <f t="shared" si="23"/>
        <v>0</v>
      </c>
      <c r="AD65" s="6">
        <v>3</v>
      </c>
      <c r="AE65" s="10">
        <f t="shared" ref="AE65:AE78" si="33">MROUND(Q65,AD65*AG65)/AD65</f>
        <v>0</v>
      </c>
      <c r="AF65" s="1">
        <f t="shared" ref="AF65:AF78" si="34">AE65*AD65*G65</f>
        <v>0</v>
      </c>
      <c r="AG65" s="1">
        <f>VLOOKUP(A65,[1]Sheet!$A:$AG,32,0)</f>
        <v>14</v>
      </c>
      <c r="AH65" s="1">
        <f>VLOOKUP(A65,[1]Sheet!$A:$AG,33,0)</f>
        <v>126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109</v>
      </c>
      <c r="B66" s="1" t="s">
        <v>34</v>
      </c>
      <c r="C66" s="1">
        <v>382</v>
      </c>
      <c r="D66" s="1">
        <v>168</v>
      </c>
      <c r="E66" s="1">
        <v>278</v>
      </c>
      <c r="F66" s="1">
        <v>213</v>
      </c>
      <c r="G66" s="6">
        <v>0.25</v>
      </c>
      <c r="H66" s="1">
        <v>180</v>
      </c>
      <c r="I66" s="1" t="s">
        <v>35</v>
      </c>
      <c r="J66" s="1">
        <v>272</v>
      </c>
      <c r="K66" s="1">
        <f t="shared" si="19"/>
        <v>6</v>
      </c>
      <c r="L66" s="1"/>
      <c r="M66" s="1"/>
      <c r="N66" s="1">
        <v>504</v>
      </c>
      <c r="O66" s="1">
        <f t="shared" si="20"/>
        <v>55.6</v>
      </c>
      <c r="P66" s="27">
        <v>172.60000000000002</v>
      </c>
      <c r="Q66" s="5"/>
      <c r="R66" s="5">
        <f t="shared" si="32"/>
        <v>0</v>
      </c>
      <c r="S66" s="5"/>
      <c r="T66" s="1"/>
      <c r="U66" s="1">
        <f t="shared" si="21"/>
        <v>12.89568345323741</v>
      </c>
      <c r="V66" s="1">
        <f t="shared" si="22"/>
        <v>12.89568345323741</v>
      </c>
      <c r="W66" s="1">
        <v>61</v>
      </c>
      <c r="X66" s="1">
        <v>61.4</v>
      </c>
      <c r="Y66" s="1">
        <v>66</v>
      </c>
      <c r="Z66" s="1">
        <v>51.8</v>
      </c>
      <c r="AA66" s="1">
        <v>77.8</v>
      </c>
      <c r="AB66" s="1"/>
      <c r="AC66" s="1">
        <f t="shared" si="23"/>
        <v>0</v>
      </c>
      <c r="AD66" s="6">
        <v>12</v>
      </c>
      <c r="AE66" s="10">
        <f t="shared" si="33"/>
        <v>0</v>
      </c>
      <c r="AF66" s="1">
        <f t="shared" si="34"/>
        <v>0</v>
      </c>
      <c r="AG66" s="1">
        <f>VLOOKUP(A66,[1]Sheet!$A:$AG,32,0)</f>
        <v>14</v>
      </c>
      <c r="AH66" s="1">
        <f>VLOOKUP(A66,[1]Sheet!$A:$AG,33,0)</f>
        <v>70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110</v>
      </c>
      <c r="B67" s="1" t="s">
        <v>34</v>
      </c>
      <c r="C67" s="1">
        <v>297</v>
      </c>
      <c r="D67" s="1">
        <v>168</v>
      </c>
      <c r="E67" s="1">
        <v>313</v>
      </c>
      <c r="F67" s="1">
        <v>84</v>
      </c>
      <c r="G67" s="6">
        <v>0.3</v>
      </c>
      <c r="H67" s="1">
        <v>180</v>
      </c>
      <c r="I67" s="1" t="s">
        <v>35</v>
      </c>
      <c r="J67" s="1">
        <v>307</v>
      </c>
      <c r="K67" s="1">
        <f t="shared" si="19"/>
        <v>6</v>
      </c>
      <c r="L67" s="1"/>
      <c r="M67" s="1"/>
      <c r="N67" s="1">
        <v>336</v>
      </c>
      <c r="O67" s="1">
        <f t="shared" si="20"/>
        <v>62.6</v>
      </c>
      <c r="P67" s="5">
        <v>456.4</v>
      </c>
      <c r="Q67" s="5">
        <f t="shared" ref="Q67:Q78" si="35">14*O67-N67-F67</f>
        <v>456.4</v>
      </c>
      <c r="R67" s="5">
        <f t="shared" si="32"/>
        <v>504</v>
      </c>
      <c r="S67" s="5"/>
      <c r="T67" s="1"/>
      <c r="U67" s="1">
        <f t="shared" si="21"/>
        <v>14.76038338658147</v>
      </c>
      <c r="V67" s="1">
        <f t="shared" si="22"/>
        <v>6.7092651757188495</v>
      </c>
      <c r="W67" s="1">
        <v>48.8</v>
      </c>
      <c r="X67" s="1">
        <v>43.6</v>
      </c>
      <c r="Y67" s="1">
        <v>46.2</v>
      </c>
      <c r="Z67" s="1">
        <v>26.4</v>
      </c>
      <c r="AA67" s="1">
        <v>50.4</v>
      </c>
      <c r="AB67" s="1"/>
      <c r="AC67" s="1">
        <f t="shared" si="23"/>
        <v>136.91999999999999</v>
      </c>
      <c r="AD67" s="6">
        <v>12</v>
      </c>
      <c r="AE67" s="10">
        <f t="shared" si="33"/>
        <v>42</v>
      </c>
      <c r="AF67" s="1">
        <f t="shared" si="34"/>
        <v>151.19999999999999</v>
      </c>
      <c r="AG67" s="1">
        <f>VLOOKUP(A67,[1]Sheet!$A:$AG,32,0)</f>
        <v>14</v>
      </c>
      <c r="AH67" s="1">
        <f>VLOOKUP(A67,[1]Sheet!$A:$AG,33,0)</f>
        <v>70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111</v>
      </c>
      <c r="B68" s="1" t="s">
        <v>43</v>
      </c>
      <c r="C68" s="1">
        <v>102.6</v>
      </c>
      <c r="D68" s="1"/>
      <c r="E68" s="1">
        <v>82.8</v>
      </c>
      <c r="F68" s="1"/>
      <c r="G68" s="6">
        <v>1</v>
      </c>
      <c r="H68" s="1">
        <v>180</v>
      </c>
      <c r="I68" s="1" t="s">
        <v>35</v>
      </c>
      <c r="J68" s="1">
        <v>84.1</v>
      </c>
      <c r="K68" s="1">
        <f t="shared" ref="K68:K78" si="36">E68-J68</f>
        <v>-1.2999999999999972</v>
      </c>
      <c r="L68" s="1"/>
      <c r="M68" s="1"/>
      <c r="N68" s="1">
        <v>64.8</v>
      </c>
      <c r="O68" s="1">
        <f t="shared" si="20"/>
        <v>16.559999999999999</v>
      </c>
      <c r="P68" s="5">
        <v>167.03999999999996</v>
      </c>
      <c r="Q68" s="5">
        <f t="shared" si="35"/>
        <v>167.03999999999996</v>
      </c>
      <c r="R68" s="5">
        <f t="shared" si="32"/>
        <v>162</v>
      </c>
      <c r="S68" s="5"/>
      <c r="T68" s="1"/>
      <c r="U68" s="1">
        <f t="shared" si="21"/>
        <v>13.695652173913045</v>
      </c>
      <c r="V68" s="1">
        <f t="shared" si="22"/>
        <v>3.9130434782608696</v>
      </c>
      <c r="W68" s="1">
        <v>9.7200000000000006</v>
      </c>
      <c r="X68" s="1">
        <v>5.04</v>
      </c>
      <c r="Y68" s="1">
        <v>10.8</v>
      </c>
      <c r="Z68" s="1">
        <v>4.2799999999999994</v>
      </c>
      <c r="AA68" s="1">
        <v>3.96</v>
      </c>
      <c r="AB68" s="1"/>
      <c r="AC68" s="1">
        <f t="shared" si="23"/>
        <v>167.03999999999996</v>
      </c>
      <c r="AD68" s="6">
        <v>1.8</v>
      </c>
      <c r="AE68" s="10">
        <f t="shared" si="33"/>
        <v>90</v>
      </c>
      <c r="AF68" s="1">
        <f t="shared" si="34"/>
        <v>162</v>
      </c>
      <c r="AG68" s="1">
        <f>VLOOKUP(A68,[1]Sheet!$A:$AG,32,0)</f>
        <v>18</v>
      </c>
      <c r="AH68" s="1">
        <f>VLOOKUP(A68,[1]Sheet!$A:$AG,33,0)</f>
        <v>234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112</v>
      </c>
      <c r="B69" s="1" t="s">
        <v>34</v>
      </c>
      <c r="C69" s="1">
        <v>279</v>
      </c>
      <c r="D69" s="1">
        <v>336</v>
      </c>
      <c r="E69" s="1">
        <v>436</v>
      </c>
      <c r="F69" s="1">
        <v>109</v>
      </c>
      <c r="G69" s="6">
        <v>0.3</v>
      </c>
      <c r="H69" s="1">
        <v>180</v>
      </c>
      <c r="I69" s="1" t="s">
        <v>35</v>
      </c>
      <c r="J69" s="1">
        <v>436</v>
      </c>
      <c r="K69" s="1">
        <f t="shared" si="36"/>
        <v>0</v>
      </c>
      <c r="L69" s="1"/>
      <c r="M69" s="1"/>
      <c r="N69" s="1">
        <v>336</v>
      </c>
      <c r="O69" s="1">
        <f t="shared" ref="O69:O78" si="37">E69/5</f>
        <v>87.2</v>
      </c>
      <c r="P69" s="5">
        <v>775.8</v>
      </c>
      <c r="Q69" s="5">
        <f t="shared" si="35"/>
        <v>775.8</v>
      </c>
      <c r="R69" s="5">
        <f t="shared" si="32"/>
        <v>840</v>
      </c>
      <c r="S69" s="5"/>
      <c r="T69" s="1"/>
      <c r="U69" s="1">
        <f t="shared" si="21"/>
        <v>14.736238532110091</v>
      </c>
      <c r="V69" s="1">
        <f t="shared" si="22"/>
        <v>5.1032110091743119</v>
      </c>
      <c r="W69" s="1">
        <v>57</v>
      </c>
      <c r="X69" s="1">
        <v>57.8</v>
      </c>
      <c r="Y69" s="1">
        <v>55.2</v>
      </c>
      <c r="Z69" s="1">
        <v>32.799999999999997</v>
      </c>
      <c r="AA69" s="1">
        <v>40.4</v>
      </c>
      <c r="AB69" s="1"/>
      <c r="AC69" s="1">
        <f t="shared" si="23"/>
        <v>232.73999999999998</v>
      </c>
      <c r="AD69" s="6">
        <v>12</v>
      </c>
      <c r="AE69" s="10">
        <f t="shared" si="33"/>
        <v>70</v>
      </c>
      <c r="AF69" s="1">
        <f t="shared" si="34"/>
        <v>252</v>
      </c>
      <c r="AG69" s="1">
        <f>VLOOKUP(A69,[1]Sheet!$A:$AG,32,0)</f>
        <v>14</v>
      </c>
      <c r="AH69" s="1">
        <f>VLOOKUP(A69,[1]Sheet!$A:$AG,33,0)</f>
        <v>70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113</v>
      </c>
      <c r="B70" s="1" t="s">
        <v>34</v>
      </c>
      <c r="C70" s="1">
        <v>75</v>
      </c>
      <c r="D70" s="1">
        <v>60</v>
      </c>
      <c r="E70" s="1">
        <v>90</v>
      </c>
      <c r="F70" s="1">
        <v>35</v>
      </c>
      <c r="G70" s="6">
        <v>0.2</v>
      </c>
      <c r="H70" s="1">
        <v>365</v>
      </c>
      <c r="I70" s="1" t="s">
        <v>35</v>
      </c>
      <c r="J70" s="1">
        <v>90</v>
      </c>
      <c r="K70" s="1">
        <f t="shared" si="36"/>
        <v>0</v>
      </c>
      <c r="L70" s="1"/>
      <c r="M70" s="1"/>
      <c r="N70" s="1">
        <v>60</v>
      </c>
      <c r="O70" s="1">
        <f t="shared" si="37"/>
        <v>18</v>
      </c>
      <c r="P70" s="5">
        <v>157</v>
      </c>
      <c r="Q70" s="5">
        <f t="shared" si="35"/>
        <v>157</v>
      </c>
      <c r="R70" s="5">
        <f t="shared" si="32"/>
        <v>180</v>
      </c>
      <c r="S70" s="5"/>
      <c r="T70" s="1"/>
      <c r="U70" s="1">
        <f t="shared" ref="U70:U78" si="38">(F70+N70+R70)/O70</f>
        <v>15.277777777777779</v>
      </c>
      <c r="V70" s="1">
        <f t="shared" si="22"/>
        <v>5.2777777777777777</v>
      </c>
      <c r="W70" s="1">
        <v>12.2</v>
      </c>
      <c r="X70" s="1">
        <v>10.199999999999999</v>
      </c>
      <c r="Y70" s="1">
        <v>12.8</v>
      </c>
      <c r="Z70" s="1">
        <v>18.8</v>
      </c>
      <c r="AA70" s="1">
        <v>16.8</v>
      </c>
      <c r="AB70" s="1"/>
      <c r="AC70" s="1">
        <f t="shared" ref="AC70:AC78" si="39">Q70*G70</f>
        <v>31.400000000000002</v>
      </c>
      <c r="AD70" s="6">
        <v>6</v>
      </c>
      <c r="AE70" s="10">
        <f t="shared" si="33"/>
        <v>30</v>
      </c>
      <c r="AF70" s="1">
        <f t="shared" si="34"/>
        <v>36</v>
      </c>
      <c r="AG70" s="1">
        <f>VLOOKUP(A70,[1]Sheet!$A:$AG,32,0)</f>
        <v>10</v>
      </c>
      <c r="AH70" s="1">
        <f>VLOOKUP(A70,[1]Sheet!$A:$AG,33,0)</f>
        <v>130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114</v>
      </c>
      <c r="B71" s="1" t="s">
        <v>34</v>
      </c>
      <c r="C71" s="1">
        <v>187</v>
      </c>
      <c r="D71" s="1"/>
      <c r="E71" s="1">
        <v>70</v>
      </c>
      <c r="F71" s="1">
        <v>101</v>
      </c>
      <c r="G71" s="6">
        <v>0.2</v>
      </c>
      <c r="H71" s="1">
        <v>365</v>
      </c>
      <c r="I71" s="1" t="s">
        <v>35</v>
      </c>
      <c r="J71" s="1">
        <v>70</v>
      </c>
      <c r="K71" s="1">
        <f t="shared" si="36"/>
        <v>0</v>
      </c>
      <c r="L71" s="1"/>
      <c r="M71" s="1"/>
      <c r="N71" s="1">
        <v>120</v>
      </c>
      <c r="O71" s="1">
        <f t="shared" si="37"/>
        <v>14</v>
      </c>
      <c r="P71" s="5"/>
      <c r="Q71" s="5"/>
      <c r="R71" s="5">
        <f t="shared" si="32"/>
        <v>0</v>
      </c>
      <c r="S71" s="5"/>
      <c r="T71" s="1"/>
      <c r="U71" s="1">
        <f t="shared" si="38"/>
        <v>15.785714285714286</v>
      </c>
      <c r="V71" s="1">
        <f t="shared" ref="V71:V78" si="40">(F71+N71)/O71</f>
        <v>15.785714285714286</v>
      </c>
      <c r="W71" s="1">
        <v>20</v>
      </c>
      <c r="X71" s="1">
        <v>17.8</v>
      </c>
      <c r="Y71" s="1">
        <v>23.8</v>
      </c>
      <c r="Z71" s="1">
        <v>9.4</v>
      </c>
      <c r="AA71" s="1">
        <v>26.6</v>
      </c>
      <c r="AB71" s="1"/>
      <c r="AC71" s="1">
        <f t="shared" si="39"/>
        <v>0</v>
      </c>
      <c r="AD71" s="6">
        <v>6</v>
      </c>
      <c r="AE71" s="10">
        <f t="shared" si="33"/>
        <v>0</v>
      </c>
      <c r="AF71" s="1">
        <f t="shared" si="34"/>
        <v>0</v>
      </c>
      <c r="AG71" s="1">
        <f>VLOOKUP(A71,[1]Sheet!$A:$AG,32,0)</f>
        <v>10</v>
      </c>
      <c r="AH71" s="1">
        <f>VLOOKUP(A71,[1]Sheet!$A:$AG,33,0)</f>
        <v>130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115</v>
      </c>
      <c r="B72" s="1" t="s">
        <v>34</v>
      </c>
      <c r="C72" s="1">
        <v>136</v>
      </c>
      <c r="D72" s="1"/>
      <c r="E72" s="1">
        <v>58</v>
      </c>
      <c r="F72" s="1">
        <v>70</v>
      </c>
      <c r="G72" s="6">
        <v>0.3</v>
      </c>
      <c r="H72" s="1">
        <v>180</v>
      </c>
      <c r="I72" s="1" t="s">
        <v>35</v>
      </c>
      <c r="J72" s="1">
        <v>54</v>
      </c>
      <c r="K72" s="1">
        <f t="shared" si="36"/>
        <v>4</v>
      </c>
      <c r="L72" s="1"/>
      <c r="M72" s="1"/>
      <c r="N72" s="1">
        <v>196</v>
      </c>
      <c r="O72" s="1">
        <f t="shared" si="37"/>
        <v>11.6</v>
      </c>
      <c r="P72" s="5"/>
      <c r="Q72" s="5"/>
      <c r="R72" s="5">
        <f t="shared" si="32"/>
        <v>0</v>
      </c>
      <c r="S72" s="5"/>
      <c r="T72" s="1"/>
      <c r="U72" s="1">
        <f t="shared" si="38"/>
        <v>22.931034482758623</v>
      </c>
      <c r="V72" s="1">
        <f t="shared" si="40"/>
        <v>22.931034482758623</v>
      </c>
      <c r="W72" s="1">
        <v>14</v>
      </c>
      <c r="X72" s="1">
        <v>8.1999999999999993</v>
      </c>
      <c r="Y72" s="1">
        <v>13.8</v>
      </c>
      <c r="Z72" s="1">
        <v>13.2</v>
      </c>
      <c r="AA72" s="1">
        <v>3.4</v>
      </c>
      <c r="AB72" s="1"/>
      <c r="AC72" s="1">
        <f t="shared" si="39"/>
        <v>0</v>
      </c>
      <c r="AD72" s="6">
        <v>14</v>
      </c>
      <c r="AE72" s="10">
        <f t="shared" si="33"/>
        <v>0</v>
      </c>
      <c r="AF72" s="1">
        <f t="shared" si="34"/>
        <v>0</v>
      </c>
      <c r="AG72" s="1">
        <f>VLOOKUP(A72,[1]Sheet!$A:$AG,32,0)</f>
        <v>14</v>
      </c>
      <c r="AH72" s="1">
        <f>VLOOKUP(A72,[1]Sheet!$A:$AG,33,0)</f>
        <v>70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116</v>
      </c>
      <c r="B73" s="1" t="s">
        <v>34</v>
      </c>
      <c r="C73" s="1">
        <v>136</v>
      </c>
      <c r="D73" s="1">
        <v>1</v>
      </c>
      <c r="E73" s="1">
        <v>38</v>
      </c>
      <c r="F73" s="1">
        <v>93</v>
      </c>
      <c r="G73" s="6">
        <v>0.48</v>
      </c>
      <c r="H73" s="1">
        <v>180</v>
      </c>
      <c r="I73" s="1" t="s">
        <v>35</v>
      </c>
      <c r="J73" s="1">
        <v>38</v>
      </c>
      <c r="K73" s="1">
        <f t="shared" si="36"/>
        <v>0</v>
      </c>
      <c r="L73" s="1"/>
      <c r="M73" s="1"/>
      <c r="N73" s="1">
        <v>112</v>
      </c>
      <c r="O73" s="1">
        <f t="shared" si="37"/>
        <v>7.6</v>
      </c>
      <c r="P73" s="5"/>
      <c r="Q73" s="5"/>
      <c r="R73" s="5">
        <f t="shared" si="32"/>
        <v>0</v>
      </c>
      <c r="S73" s="5"/>
      <c r="T73" s="1"/>
      <c r="U73" s="1">
        <f t="shared" si="38"/>
        <v>26.973684210526319</v>
      </c>
      <c r="V73" s="1">
        <f t="shared" si="40"/>
        <v>26.973684210526319</v>
      </c>
      <c r="W73" s="1">
        <v>16.8</v>
      </c>
      <c r="X73" s="1">
        <v>10.199999999999999</v>
      </c>
      <c r="Y73" s="1">
        <v>15.6</v>
      </c>
      <c r="Z73" s="1">
        <v>11.4</v>
      </c>
      <c r="AA73" s="1">
        <v>9.6</v>
      </c>
      <c r="AB73" s="1"/>
      <c r="AC73" s="1">
        <f t="shared" si="39"/>
        <v>0</v>
      </c>
      <c r="AD73" s="6">
        <v>8</v>
      </c>
      <c r="AE73" s="10">
        <f t="shared" si="33"/>
        <v>0</v>
      </c>
      <c r="AF73" s="1">
        <f t="shared" si="34"/>
        <v>0</v>
      </c>
      <c r="AG73" s="1">
        <f>VLOOKUP(A73,[1]Sheet!$A:$AG,32,0)</f>
        <v>14</v>
      </c>
      <c r="AH73" s="1">
        <f>VLOOKUP(A73,[1]Sheet!$A:$AG,33,0)</f>
        <v>70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117</v>
      </c>
      <c r="B74" s="1" t="s">
        <v>34</v>
      </c>
      <c r="C74" s="1">
        <v>1490</v>
      </c>
      <c r="D74" s="1">
        <v>336</v>
      </c>
      <c r="E74" s="1">
        <v>1103</v>
      </c>
      <c r="F74" s="1">
        <v>405</v>
      </c>
      <c r="G74" s="6">
        <v>0.25</v>
      </c>
      <c r="H74" s="1">
        <v>180</v>
      </c>
      <c r="I74" s="1" t="s">
        <v>35</v>
      </c>
      <c r="J74" s="1">
        <v>1092</v>
      </c>
      <c r="K74" s="1">
        <f t="shared" si="36"/>
        <v>11</v>
      </c>
      <c r="L74" s="1"/>
      <c r="M74" s="1"/>
      <c r="N74" s="1">
        <v>2016</v>
      </c>
      <c r="O74" s="1">
        <f t="shared" si="37"/>
        <v>220.6</v>
      </c>
      <c r="P74" s="5">
        <v>667.40000000000009</v>
      </c>
      <c r="Q74" s="5">
        <f t="shared" si="35"/>
        <v>667.40000000000009</v>
      </c>
      <c r="R74" s="5">
        <f t="shared" si="32"/>
        <v>672</v>
      </c>
      <c r="S74" s="5"/>
      <c r="T74" s="1"/>
      <c r="U74" s="1">
        <f t="shared" si="38"/>
        <v>14.020852221214868</v>
      </c>
      <c r="V74" s="1">
        <f t="shared" si="40"/>
        <v>10.974614687216683</v>
      </c>
      <c r="W74" s="1">
        <v>216.6</v>
      </c>
      <c r="X74" s="1">
        <v>182.8</v>
      </c>
      <c r="Y74" s="1">
        <v>222.8</v>
      </c>
      <c r="Z74" s="1">
        <v>189.2</v>
      </c>
      <c r="AA74" s="1">
        <v>218.6</v>
      </c>
      <c r="AB74" s="1" t="s">
        <v>82</v>
      </c>
      <c r="AC74" s="1">
        <f t="shared" si="39"/>
        <v>166.85000000000002</v>
      </c>
      <c r="AD74" s="6">
        <v>12</v>
      </c>
      <c r="AE74" s="10">
        <f t="shared" si="33"/>
        <v>56</v>
      </c>
      <c r="AF74" s="1">
        <f t="shared" si="34"/>
        <v>168</v>
      </c>
      <c r="AG74" s="1">
        <f>VLOOKUP(A74,[1]Sheet!$A:$AG,32,0)</f>
        <v>14</v>
      </c>
      <c r="AH74" s="1">
        <f>VLOOKUP(A74,[1]Sheet!$A:$AG,33,0)</f>
        <v>70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118</v>
      </c>
      <c r="B75" s="1" t="s">
        <v>34</v>
      </c>
      <c r="C75" s="1">
        <v>1300</v>
      </c>
      <c r="D75" s="1">
        <v>336</v>
      </c>
      <c r="E75" s="1">
        <v>1126</v>
      </c>
      <c r="F75" s="1">
        <v>212</v>
      </c>
      <c r="G75" s="6">
        <v>0.25</v>
      </c>
      <c r="H75" s="1">
        <v>180</v>
      </c>
      <c r="I75" s="1" t="s">
        <v>35</v>
      </c>
      <c r="J75" s="1">
        <v>1127</v>
      </c>
      <c r="K75" s="1">
        <f t="shared" si="36"/>
        <v>-1</v>
      </c>
      <c r="L75" s="1"/>
      <c r="M75" s="1"/>
      <c r="N75" s="1">
        <v>2016</v>
      </c>
      <c r="O75" s="1">
        <f t="shared" si="37"/>
        <v>225.2</v>
      </c>
      <c r="P75" s="5">
        <v>924.79999999999973</v>
      </c>
      <c r="Q75" s="5">
        <f t="shared" si="35"/>
        <v>924.79999999999973</v>
      </c>
      <c r="R75" s="5">
        <f t="shared" si="32"/>
        <v>1008</v>
      </c>
      <c r="S75" s="5"/>
      <c r="T75" s="1"/>
      <c r="U75" s="1">
        <f t="shared" si="38"/>
        <v>14.369449378330375</v>
      </c>
      <c r="V75" s="1">
        <f t="shared" si="40"/>
        <v>9.893428063943162</v>
      </c>
      <c r="W75" s="1">
        <v>205.6</v>
      </c>
      <c r="X75" s="1">
        <v>166.6</v>
      </c>
      <c r="Y75" s="1">
        <v>207.2</v>
      </c>
      <c r="Z75" s="1">
        <v>201.4</v>
      </c>
      <c r="AA75" s="1">
        <v>226.6</v>
      </c>
      <c r="AB75" s="1" t="s">
        <v>82</v>
      </c>
      <c r="AC75" s="1">
        <f t="shared" si="39"/>
        <v>231.19999999999993</v>
      </c>
      <c r="AD75" s="6">
        <v>12</v>
      </c>
      <c r="AE75" s="10">
        <f t="shared" si="33"/>
        <v>84</v>
      </c>
      <c r="AF75" s="1">
        <f t="shared" si="34"/>
        <v>252</v>
      </c>
      <c r="AG75" s="1">
        <f>VLOOKUP(A75,[1]Sheet!$A:$AG,32,0)</f>
        <v>14</v>
      </c>
      <c r="AH75" s="1">
        <f>VLOOKUP(A75,[1]Sheet!$A:$AG,33,0)</f>
        <v>70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119</v>
      </c>
      <c r="B76" s="1" t="s">
        <v>43</v>
      </c>
      <c r="C76" s="1">
        <v>129.6</v>
      </c>
      <c r="D76" s="1"/>
      <c r="E76" s="1">
        <v>118.8</v>
      </c>
      <c r="F76" s="1"/>
      <c r="G76" s="6">
        <v>1</v>
      </c>
      <c r="H76" s="1">
        <v>180</v>
      </c>
      <c r="I76" s="1" t="s">
        <v>35</v>
      </c>
      <c r="J76" s="1">
        <v>125.8</v>
      </c>
      <c r="K76" s="1">
        <f t="shared" si="36"/>
        <v>-7</v>
      </c>
      <c r="L76" s="1"/>
      <c r="M76" s="1"/>
      <c r="N76" s="1">
        <v>189</v>
      </c>
      <c r="O76" s="1">
        <f t="shared" si="37"/>
        <v>23.759999999999998</v>
      </c>
      <c r="P76" s="5">
        <v>143.63999999999999</v>
      </c>
      <c r="Q76" s="5">
        <f t="shared" si="35"/>
        <v>143.63999999999999</v>
      </c>
      <c r="R76" s="5">
        <f t="shared" si="32"/>
        <v>151.20000000000002</v>
      </c>
      <c r="S76" s="5"/>
      <c r="T76" s="1"/>
      <c r="U76" s="1">
        <f t="shared" si="38"/>
        <v>14.318181818181822</v>
      </c>
      <c r="V76" s="1">
        <f t="shared" si="40"/>
        <v>7.954545454545455</v>
      </c>
      <c r="W76" s="1">
        <v>21.06</v>
      </c>
      <c r="X76" s="1">
        <v>14.04</v>
      </c>
      <c r="Y76" s="1">
        <v>20.52</v>
      </c>
      <c r="Z76" s="1">
        <v>11.34</v>
      </c>
      <c r="AA76" s="1">
        <v>12.42</v>
      </c>
      <c r="AB76" s="1"/>
      <c r="AC76" s="1">
        <f t="shared" si="39"/>
        <v>143.63999999999999</v>
      </c>
      <c r="AD76" s="6">
        <v>2.7</v>
      </c>
      <c r="AE76" s="10">
        <f t="shared" si="33"/>
        <v>56</v>
      </c>
      <c r="AF76" s="1">
        <f t="shared" si="34"/>
        <v>151.20000000000002</v>
      </c>
      <c r="AG76" s="1">
        <f>VLOOKUP(A76,[1]Sheet!$A:$AG,32,0)</f>
        <v>14</v>
      </c>
      <c r="AH76" s="1">
        <f>VLOOKUP(A76,[1]Sheet!$A:$AG,33,0)</f>
        <v>126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120</v>
      </c>
      <c r="B77" s="1" t="s">
        <v>43</v>
      </c>
      <c r="C77" s="1">
        <v>41.3</v>
      </c>
      <c r="D77" s="1">
        <v>300</v>
      </c>
      <c r="E77" s="1">
        <v>270</v>
      </c>
      <c r="F77" s="1">
        <v>41.3</v>
      </c>
      <c r="G77" s="6">
        <v>1</v>
      </c>
      <c r="H77" s="1">
        <v>180</v>
      </c>
      <c r="I77" s="1" t="s">
        <v>35</v>
      </c>
      <c r="J77" s="1">
        <v>335</v>
      </c>
      <c r="K77" s="1">
        <f t="shared" si="36"/>
        <v>-65</v>
      </c>
      <c r="L77" s="1"/>
      <c r="M77" s="1"/>
      <c r="N77" s="1">
        <v>840</v>
      </c>
      <c r="O77" s="1">
        <f t="shared" si="37"/>
        <v>54</v>
      </c>
      <c r="P77" s="5"/>
      <c r="Q77" s="5"/>
      <c r="R77" s="5">
        <f t="shared" si="32"/>
        <v>0</v>
      </c>
      <c r="S77" s="5"/>
      <c r="T77" s="1"/>
      <c r="U77" s="1">
        <f t="shared" si="38"/>
        <v>16.32037037037037</v>
      </c>
      <c r="V77" s="1">
        <f t="shared" si="40"/>
        <v>16.32037037037037</v>
      </c>
      <c r="W77" s="1">
        <v>70.539999999999992</v>
      </c>
      <c r="X77" s="1">
        <v>47</v>
      </c>
      <c r="Y77" s="1">
        <v>41.2</v>
      </c>
      <c r="Z77" s="1">
        <v>42</v>
      </c>
      <c r="AA77" s="1">
        <v>34</v>
      </c>
      <c r="AB77" s="1"/>
      <c r="AC77" s="1">
        <f t="shared" si="39"/>
        <v>0</v>
      </c>
      <c r="AD77" s="6">
        <v>5</v>
      </c>
      <c r="AE77" s="10">
        <f t="shared" si="33"/>
        <v>0</v>
      </c>
      <c r="AF77" s="1">
        <f t="shared" si="34"/>
        <v>0</v>
      </c>
      <c r="AG77" s="1">
        <f>VLOOKUP(A77,[1]Sheet!$A:$AG,32,0)</f>
        <v>12</v>
      </c>
      <c r="AH77" s="1">
        <f>VLOOKUP(A77,[1]Sheet!$A:$AG,33,0)</f>
        <v>84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121</v>
      </c>
      <c r="B78" s="1" t="s">
        <v>34</v>
      </c>
      <c r="C78" s="1">
        <v>1320</v>
      </c>
      <c r="D78" s="1">
        <v>1056</v>
      </c>
      <c r="E78" s="1">
        <v>1008</v>
      </c>
      <c r="F78" s="1">
        <v>1066</v>
      </c>
      <c r="G78" s="6">
        <v>0.14000000000000001</v>
      </c>
      <c r="H78" s="1">
        <v>180</v>
      </c>
      <c r="I78" s="1" t="s">
        <v>35</v>
      </c>
      <c r="J78" s="1">
        <v>1003</v>
      </c>
      <c r="K78" s="1">
        <f t="shared" si="36"/>
        <v>5</v>
      </c>
      <c r="L78" s="1"/>
      <c r="M78" s="1"/>
      <c r="N78" s="1">
        <v>528</v>
      </c>
      <c r="O78" s="1">
        <f t="shared" si="37"/>
        <v>201.6</v>
      </c>
      <c r="P78" s="5">
        <v>1228.4000000000001</v>
      </c>
      <c r="Q78" s="5">
        <f t="shared" si="35"/>
        <v>1228.4000000000001</v>
      </c>
      <c r="R78" s="5">
        <f t="shared" si="32"/>
        <v>1320</v>
      </c>
      <c r="S78" s="5"/>
      <c r="T78" s="1"/>
      <c r="U78" s="1">
        <f t="shared" si="38"/>
        <v>14.454365079365079</v>
      </c>
      <c r="V78" s="1">
        <f t="shared" si="40"/>
        <v>7.9067460317460316</v>
      </c>
      <c r="W78" s="1">
        <v>170.4</v>
      </c>
      <c r="X78" s="1">
        <v>211.4</v>
      </c>
      <c r="Y78" s="1">
        <v>210.4</v>
      </c>
      <c r="Z78" s="1">
        <v>195</v>
      </c>
      <c r="AA78" s="1">
        <v>150.19999999999999</v>
      </c>
      <c r="AB78" s="1"/>
      <c r="AC78" s="1">
        <f t="shared" si="39"/>
        <v>171.97600000000003</v>
      </c>
      <c r="AD78" s="6">
        <v>22</v>
      </c>
      <c r="AE78" s="10">
        <f t="shared" si="33"/>
        <v>60</v>
      </c>
      <c r="AF78" s="1">
        <f t="shared" si="34"/>
        <v>184.8</v>
      </c>
      <c r="AG78" s="1">
        <f>VLOOKUP(A78,[1]Sheet!$A:$AG,32,0)</f>
        <v>12</v>
      </c>
      <c r="AH78" s="1">
        <f>VLOOKUP(A78,[1]Sheet!$A:$AG,33,0)</f>
        <v>84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6"/>
      <c r="AE79" s="10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6"/>
      <c r="AE80" s="10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6"/>
      <c r="AE81" s="10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6"/>
      <c r="AE82" s="10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6"/>
      <c r="AE83" s="10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6"/>
      <c r="AE84" s="10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6"/>
      <c r="AE85" s="10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6"/>
      <c r="AE86" s="10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6"/>
      <c r="AE87" s="10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6"/>
      <c r="AE88" s="10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6"/>
      <c r="AE89" s="10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6"/>
      <c r="AE90" s="10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6"/>
      <c r="AE91" s="10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6"/>
      <c r="AE92" s="10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6"/>
      <c r="AE93" s="10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6"/>
      <c r="AE94" s="10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6"/>
      <c r="AE95" s="10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6"/>
      <c r="AE96" s="10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6"/>
      <c r="AE97" s="10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6"/>
      <c r="AE98" s="10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6"/>
      <c r="AE99" s="10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6"/>
      <c r="AE100" s="10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6"/>
      <c r="AE101" s="10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6"/>
      <c r="AE102" s="10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6"/>
      <c r="AE103" s="10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6"/>
      <c r="AE104" s="10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6"/>
      <c r="AE105" s="10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6"/>
      <c r="AE106" s="10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6"/>
      <c r="AE107" s="10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6"/>
      <c r="AE108" s="10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6"/>
      <c r="AE109" s="10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6"/>
      <c r="AE110" s="10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6"/>
      <c r="AE111" s="10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6"/>
      <c r="AE112" s="10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6"/>
      <c r="AE113" s="10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6"/>
      <c r="AE114" s="10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6"/>
      <c r="AE115" s="10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6"/>
      <c r="AE116" s="10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6"/>
      <c r="AE117" s="10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6"/>
      <c r="AE118" s="10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6"/>
      <c r="AE119" s="10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6"/>
      <c r="AE120" s="10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6"/>
      <c r="AE121" s="10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6"/>
      <c r="AE122" s="10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6"/>
      <c r="AE123" s="10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6"/>
      <c r="AE124" s="10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6"/>
      <c r="AE125" s="10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6"/>
      <c r="AE126" s="10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6"/>
      <c r="AE127" s="10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6"/>
      <c r="AE128" s="10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6"/>
      <c r="AE129" s="10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6"/>
      <c r="AE130" s="10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6"/>
      <c r="AE131" s="10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6"/>
      <c r="AE132" s="10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6"/>
      <c r="AE133" s="10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6"/>
      <c r="AE134" s="10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6"/>
      <c r="AE135" s="10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6"/>
      <c r="AE136" s="10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6"/>
      <c r="AE137" s="10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6"/>
      <c r="AE138" s="10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6"/>
      <c r="AE139" s="10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6"/>
      <c r="AE140" s="10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6"/>
      <c r="AE141" s="10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6"/>
      <c r="AE142" s="10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6"/>
      <c r="AE143" s="10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6"/>
      <c r="AE144" s="10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6"/>
      <c r="AE145" s="10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6"/>
      <c r="AE146" s="10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6"/>
      <c r="AE147" s="10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6"/>
      <c r="AE148" s="10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6"/>
      <c r="AE149" s="10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6"/>
      <c r="AE150" s="10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6"/>
      <c r="AE151" s="10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6"/>
      <c r="AE152" s="10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6"/>
      <c r="AE153" s="10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6"/>
      <c r="AE154" s="10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6"/>
      <c r="AE155" s="10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6"/>
      <c r="AE156" s="10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6"/>
      <c r="AE157" s="10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6"/>
      <c r="AE158" s="10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6"/>
      <c r="AE159" s="10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6"/>
      <c r="AE160" s="10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6"/>
      <c r="AE161" s="10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6"/>
      <c r="AE162" s="10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6"/>
      <c r="AE163" s="10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6"/>
      <c r="AE164" s="10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6"/>
      <c r="AE165" s="10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6"/>
      <c r="AE166" s="10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6"/>
      <c r="AE167" s="10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6"/>
      <c r="AE168" s="10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6"/>
      <c r="AE169" s="10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6"/>
      <c r="AE170" s="10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6"/>
      <c r="AE171" s="10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6"/>
      <c r="AE172" s="10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6"/>
      <c r="AE173" s="10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6"/>
      <c r="AE174" s="10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6"/>
      <c r="AE175" s="10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6"/>
      <c r="AE176" s="10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6"/>
      <c r="AE177" s="10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6"/>
      <c r="AE178" s="10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6"/>
      <c r="AE179" s="10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6"/>
      <c r="AE180" s="10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6"/>
      <c r="AE181" s="10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6"/>
      <c r="AE182" s="10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6"/>
      <c r="AE183" s="10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6"/>
      <c r="AE184" s="10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6"/>
      <c r="AE185" s="10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6"/>
      <c r="AE186" s="10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6"/>
      <c r="AE187" s="10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6"/>
      <c r="AE188" s="10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6"/>
      <c r="AE189" s="10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6"/>
      <c r="AE190" s="10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6"/>
      <c r="AE191" s="10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6"/>
      <c r="AE192" s="10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6"/>
      <c r="AE193" s="10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6"/>
      <c r="AE194" s="10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6"/>
      <c r="AE195" s="10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6"/>
      <c r="AE196" s="10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6"/>
      <c r="AE197" s="10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6"/>
      <c r="AE198" s="10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6"/>
      <c r="AE199" s="10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6"/>
      <c r="AE200" s="10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6"/>
      <c r="AE201" s="10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6"/>
      <c r="AE202" s="10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6"/>
      <c r="AE203" s="10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6"/>
      <c r="AE204" s="10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6"/>
      <c r="AE205" s="10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6"/>
      <c r="AE206" s="10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6"/>
      <c r="AE207" s="10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6"/>
      <c r="AE208" s="10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6"/>
      <c r="AE209" s="10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6"/>
      <c r="AE210" s="10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6"/>
      <c r="AE211" s="10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6"/>
      <c r="AE212" s="10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6"/>
      <c r="AE213" s="10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6"/>
      <c r="AE214" s="10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6"/>
      <c r="AE215" s="10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6"/>
      <c r="AE216" s="10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6"/>
      <c r="AE217" s="10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6"/>
      <c r="AE218" s="10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6"/>
      <c r="AE219" s="10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6"/>
      <c r="AE220" s="10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6"/>
      <c r="AE221" s="10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6"/>
      <c r="AE222" s="10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6"/>
      <c r="AE223" s="10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6"/>
      <c r="AE224" s="10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6"/>
      <c r="AE225" s="10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6"/>
      <c r="AE226" s="10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6"/>
      <c r="AE227" s="10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6"/>
      <c r="AE228" s="10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6"/>
      <c r="AE229" s="10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6"/>
      <c r="AE230" s="10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6"/>
      <c r="AE231" s="10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6"/>
      <c r="AE232" s="10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6"/>
      <c r="AE233" s="10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6"/>
      <c r="AE234" s="10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6"/>
      <c r="AE235" s="10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6"/>
      <c r="AE236" s="10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6"/>
      <c r="AE237" s="10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6"/>
      <c r="AE238" s="10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6"/>
      <c r="AE239" s="10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6"/>
      <c r="AE240" s="10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6"/>
      <c r="AE241" s="10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6"/>
      <c r="AE242" s="10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6"/>
      <c r="AE243" s="10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6"/>
      <c r="AE244" s="10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6"/>
      <c r="AE245" s="10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6"/>
      <c r="AE246" s="10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6"/>
      <c r="AE247" s="10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6"/>
      <c r="AE248" s="10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6"/>
      <c r="AE249" s="10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6"/>
      <c r="AE250" s="10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6"/>
      <c r="AE251" s="10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6"/>
      <c r="AE252" s="10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6"/>
      <c r="AE253" s="10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6"/>
      <c r="AE254" s="10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6"/>
      <c r="AE255" s="10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6"/>
      <c r="AE256" s="10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6"/>
      <c r="AE257" s="10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6"/>
      <c r="AE258" s="10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6"/>
      <c r="AE259" s="10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6"/>
      <c r="AE260" s="10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6"/>
      <c r="AE261" s="10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6"/>
      <c r="AE262" s="10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6"/>
      <c r="AE263" s="10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6"/>
      <c r="AE264" s="10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6"/>
      <c r="AE265" s="10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6"/>
      <c r="AE266" s="10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6"/>
      <c r="AE267" s="10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6"/>
      <c r="AE268" s="10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6"/>
      <c r="AE269" s="10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6"/>
      <c r="AE270" s="10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6"/>
      <c r="AE271" s="10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6"/>
      <c r="AE272" s="10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6"/>
      <c r="AE273" s="10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6"/>
      <c r="AE274" s="10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6"/>
      <c r="AE275" s="10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6"/>
      <c r="AE276" s="10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6"/>
      <c r="AE277" s="10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6"/>
      <c r="AE278" s="10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6"/>
      <c r="AE279" s="10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6"/>
      <c r="AE280" s="10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6"/>
      <c r="AE281" s="10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6"/>
      <c r="AE282" s="10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6"/>
      <c r="AE283" s="10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6"/>
      <c r="AE284" s="10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6"/>
      <c r="AE285" s="10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6"/>
      <c r="AE286" s="10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6"/>
      <c r="AE287" s="10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6"/>
      <c r="AE288" s="10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6"/>
      <c r="AE289" s="10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6"/>
      <c r="AE290" s="10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6"/>
      <c r="AE291" s="10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6"/>
      <c r="AE292" s="10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6"/>
      <c r="AE293" s="10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6"/>
      <c r="AE294" s="10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6"/>
      <c r="AE295" s="10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6"/>
      <c r="AE296" s="10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6"/>
      <c r="AE297" s="10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6"/>
      <c r="AE298" s="10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6"/>
      <c r="AE299" s="10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6"/>
      <c r="AE300" s="10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6"/>
      <c r="AE301" s="10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6"/>
      <c r="AE302" s="10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6"/>
      <c r="AE303" s="10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6"/>
      <c r="AE304" s="10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6"/>
      <c r="AE305" s="10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6"/>
      <c r="AE306" s="10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6"/>
      <c r="AE307" s="10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6"/>
      <c r="AE308" s="10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6"/>
      <c r="AE309" s="10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6"/>
      <c r="AE310" s="10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6"/>
      <c r="AE311" s="10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6"/>
      <c r="AE312" s="10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6"/>
      <c r="AE313" s="10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6"/>
      <c r="AE314" s="10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6"/>
      <c r="AE315" s="10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6"/>
      <c r="AE316" s="10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6"/>
      <c r="AE317" s="10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6"/>
      <c r="AE318" s="10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6"/>
      <c r="AE319" s="10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6"/>
      <c r="AE320" s="10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6"/>
      <c r="AE321" s="10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6"/>
      <c r="AE322" s="10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6"/>
      <c r="AE323" s="10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6"/>
      <c r="AE324" s="10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6"/>
      <c r="AE325" s="10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6"/>
      <c r="AE326" s="10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6"/>
      <c r="AE327" s="10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6"/>
      <c r="AE328" s="10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6"/>
      <c r="AE329" s="10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6"/>
      <c r="AE330" s="10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6"/>
      <c r="AE331" s="10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6"/>
      <c r="AE332" s="10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6"/>
      <c r="AE333" s="10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6"/>
      <c r="AE334" s="10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6"/>
      <c r="AE335" s="10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6"/>
      <c r="AE336" s="10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6"/>
      <c r="AE337" s="10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6"/>
      <c r="AE338" s="10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6"/>
      <c r="AE339" s="10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6"/>
      <c r="AE340" s="10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6"/>
      <c r="AE341" s="10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6"/>
      <c r="AE342" s="10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6"/>
      <c r="AE343" s="10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6"/>
      <c r="AE344" s="10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6"/>
      <c r="AE345" s="10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6"/>
      <c r="AE346" s="10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6"/>
      <c r="AE347" s="10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6"/>
      <c r="AE348" s="10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6"/>
      <c r="AE349" s="10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6"/>
      <c r="AE350" s="10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6"/>
      <c r="AE351" s="10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6"/>
      <c r="AE352" s="10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6"/>
      <c r="AE353" s="10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6"/>
      <c r="AE354" s="10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6"/>
      <c r="AE355" s="10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6"/>
      <c r="AE356" s="10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6"/>
      <c r="AE357" s="10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6"/>
      <c r="AE358" s="10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6"/>
      <c r="AE359" s="10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6"/>
      <c r="AE360" s="10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6"/>
      <c r="AE361" s="10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6"/>
      <c r="AE362" s="10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6"/>
      <c r="AE363" s="10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6"/>
      <c r="AE364" s="10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6"/>
      <c r="AE365" s="10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6"/>
      <c r="AE366" s="10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6"/>
      <c r="AE367" s="10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6"/>
      <c r="AE368" s="10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6"/>
      <c r="AE369" s="10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6"/>
      <c r="AE370" s="10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6"/>
      <c r="AE371" s="10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6"/>
      <c r="AE372" s="10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6"/>
      <c r="AE373" s="10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6"/>
      <c r="AE374" s="10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6"/>
      <c r="AE375" s="10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6"/>
      <c r="AE376" s="10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6"/>
      <c r="AE377" s="10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6"/>
      <c r="AE378" s="10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6"/>
      <c r="AE379" s="10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6"/>
      <c r="AE380" s="10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6"/>
      <c r="AE381" s="10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6"/>
      <c r="AE382" s="10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6"/>
      <c r="AE383" s="10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6"/>
      <c r="AE384" s="10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6"/>
      <c r="AE385" s="10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6"/>
      <c r="AE386" s="10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6"/>
      <c r="AE387" s="10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6"/>
      <c r="AE388" s="10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6"/>
      <c r="AE389" s="10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6"/>
      <c r="AE390" s="10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6"/>
      <c r="AE391" s="10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6"/>
      <c r="AE392" s="10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6"/>
      <c r="AE393" s="10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6"/>
      <c r="AE394" s="10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6"/>
      <c r="AE395" s="10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6"/>
      <c r="AE396" s="10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6"/>
      <c r="AE397" s="10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6"/>
      <c r="AE398" s="10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6"/>
      <c r="AE399" s="10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6"/>
      <c r="AE400" s="10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6"/>
      <c r="AE401" s="10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6"/>
      <c r="AE402" s="10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6"/>
      <c r="AE403" s="10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6"/>
      <c r="AE404" s="10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6"/>
      <c r="AE405" s="10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6"/>
      <c r="AE406" s="10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6"/>
      <c r="AE407" s="10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6"/>
      <c r="AE408" s="10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6"/>
      <c r="AE409" s="10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6"/>
      <c r="AE410" s="10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6"/>
      <c r="AE411" s="10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6"/>
      <c r="AE412" s="10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6"/>
      <c r="AE413" s="10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6"/>
      <c r="AE414" s="10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6"/>
      <c r="AE415" s="10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6"/>
      <c r="AE416" s="10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6"/>
      <c r="AE417" s="10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6"/>
      <c r="AE418" s="10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6"/>
      <c r="AE419" s="10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6"/>
      <c r="AE420" s="10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6"/>
      <c r="AE421" s="10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6"/>
      <c r="AE422" s="10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6"/>
      <c r="AE423" s="10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6"/>
      <c r="AE424" s="10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6"/>
      <c r="AE425" s="10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6"/>
      <c r="AE426" s="10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6"/>
      <c r="AE427" s="10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6"/>
      <c r="AE428" s="10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6"/>
      <c r="AE429" s="10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6"/>
      <c r="AE430" s="10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6"/>
      <c r="AE431" s="10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6"/>
      <c r="AE432" s="10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6"/>
      <c r="AE433" s="10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6"/>
      <c r="AE434" s="10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6"/>
      <c r="AE435" s="10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6"/>
      <c r="AE436" s="10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6"/>
      <c r="AE437" s="10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6"/>
      <c r="AE438" s="10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6"/>
      <c r="AE439" s="10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6"/>
      <c r="AE440" s="10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6"/>
      <c r="AE441" s="10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6"/>
      <c r="AE442" s="10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6"/>
      <c r="AE443" s="10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6"/>
      <c r="AE444" s="10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6"/>
      <c r="AE445" s="10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6"/>
      <c r="AE446" s="10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6"/>
      <c r="AE447" s="10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6"/>
      <c r="AE448" s="10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6"/>
      <c r="AE449" s="10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6"/>
      <c r="AE450" s="10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6"/>
      <c r="AE451" s="10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6"/>
      <c r="AE452" s="10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6"/>
      <c r="AE453" s="10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6"/>
      <c r="AE454" s="10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6"/>
      <c r="AE455" s="10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6"/>
      <c r="AE456" s="10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6"/>
      <c r="AE457" s="10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6"/>
      <c r="AE458" s="10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6"/>
      <c r="AE459" s="10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6"/>
      <c r="AE460" s="10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6"/>
      <c r="AE461" s="10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6"/>
      <c r="AE462" s="10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6"/>
      <c r="AE463" s="10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6"/>
      <c r="AE464" s="10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6"/>
      <c r="AE465" s="10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6"/>
      <c r="AE466" s="10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6"/>
      <c r="AE467" s="10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6"/>
      <c r="AE468" s="10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6"/>
      <c r="AE469" s="10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6"/>
      <c r="AE470" s="10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6"/>
      <c r="AE471" s="10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6"/>
      <c r="AE472" s="10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6"/>
      <c r="AE473" s="10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6"/>
      <c r="AE474" s="10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6"/>
      <c r="AE475" s="10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6"/>
      <c r="AE476" s="10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6"/>
      <c r="AE477" s="10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6"/>
      <c r="AE478" s="10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6"/>
      <c r="AE479" s="10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6"/>
      <c r="AE480" s="10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6"/>
      <c r="AE481" s="10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6"/>
      <c r="AE482" s="10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6"/>
      <c r="AE483" s="10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6"/>
      <c r="AE484" s="10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6"/>
      <c r="AE485" s="10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6"/>
      <c r="AE486" s="10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6"/>
      <c r="AE487" s="10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6"/>
      <c r="AE488" s="10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6"/>
      <c r="AE489" s="10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6"/>
      <c r="AE490" s="10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6"/>
      <c r="AE491" s="10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6"/>
      <c r="AE492" s="10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6"/>
      <c r="AE493" s="10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6"/>
      <c r="AE494" s="10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6"/>
      <c r="AE495" s="10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6"/>
      <c r="AE496" s="10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6"/>
      <c r="AE497" s="10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6"/>
      <c r="AE498" s="10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</sheetData>
  <autoFilter ref="A3:AH7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2024-08-29T08:44:55Z</dcterms:created>
  <dcterms:modified xsi:type="dcterms:W3CDTF">2024-08-30T08:21:59Z</dcterms:modified>
</cp:coreProperties>
</file>