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ЗПФ филиалы\"/>
    </mc:Choice>
  </mc:AlternateContent>
  <xr:revisionPtr revIDLastSave="0" documentId="13_ncr:1_{B9967031-2DBE-4159-8DC0-C5826C837F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6" i="1" l="1"/>
  <c r="AB12" i="1"/>
  <c r="AB6" i="1"/>
  <c r="F81" i="1"/>
  <c r="F69" i="1"/>
  <c r="E69" i="1"/>
  <c r="F29" i="1"/>
  <c r="F32" i="1"/>
  <c r="E32" i="1"/>
  <c r="O7" i="1"/>
  <c r="O8" i="1"/>
  <c r="AB8" i="1" s="1"/>
  <c r="O9" i="1"/>
  <c r="O10" i="1"/>
  <c r="P10" i="1" s="1"/>
  <c r="AB10" i="1" s="1"/>
  <c r="O11" i="1"/>
  <c r="O12" i="1"/>
  <c r="O13" i="1"/>
  <c r="U13" i="1" s="1"/>
  <c r="O14" i="1"/>
  <c r="T14" i="1" s="1"/>
  <c r="O15" i="1"/>
  <c r="U15" i="1" s="1"/>
  <c r="O16" i="1"/>
  <c r="T16" i="1" s="1"/>
  <c r="O17" i="1"/>
  <c r="U17" i="1" s="1"/>
  <c r="O18" i="1"/>
  <c r="P18" i="1" s="1"/>
  <c r="AB18" i="1" s="1"/>
  <c r="O19" i="1"/>
  <c r="U19" i="1" s="1"/>
  <c r="O20" i="1"/>
  <c r="T20" i="1" s="1"/>
  <c r="O21" i="1"/>
  <c r="O22" i="1"/>
  <c r="P22" i="1" s="1"/>
  <c r="O23" i="1"/>
  <c r="O24" i="1"/>
  <c r="O25" i="1"/>
  <c r="O26" i="1"/>
  <c r="P26" i="1" s="1"/>
  <c r="AB26" i="1" s="1"/>
  <c r="O27" i="1"/>
  <c r="O28" i="1"/>
  <c r="P28" i="1" s="1"/>
  <c r="AB28" i="1" s="1"/>
  <c r="O29" i="1"/>
  <c r="O30" i="1"/>
  <c r="O31" i="1"/>
  <c r="U31" i="1" s="1"/>
  <c r="O32" i="1"/>
  <c r="O33" i="1"/>
  <c r="U33" i="1" s="1"/>
  <c r="O34" i="1"/>
  <c r="T34" i="1" s="1"/>
  <c r="O35" i="1"/>
  <c r="O36" i="1"/>
  <c r="O37" i="1"/>
  <c r="U37" i="1" s="1"/>
  <c r="O38" i="1"/>
  <c r="T38" i="1" s="1"/>
  <c r="O39" i="1"/>
  <c r="U39" i="1" s="1"/>
  <c r="O40" i="1"/>
  <c r="O41" i="1"/>
  <c r="U41" i="1" s="1"/>
  <c r="O42" i="1"/>
  <c r="T42" i="1" s="1"/>
  <c r="O43" i="1"/>
  <c r="U43" i="1" s="1"/>
  <c r="O44" i="1"/>
  <c r="O45" i="1"/>
  <c r="O46" i="1"/>
  <c r="T46" i="1" s="1"/>
  <c r="O47" i="1"/>
  <c r="U47" i="1" s="1"/>
  <c r="O48" i="1"/>
  <c r="O49" i="1"/>
  <c r="U49" i="1" s="1"/>
  <c r="O50" i="1"/>
  <c r="P50" i="1" s="1"/>
  <c r="O51" i="1"/>
  <c r="U51" i="1" s="1"/>
  <c r="O52" i="1"/>
  <c r="P52" i="1" s="1"/>
  <c r="AB52" i="1" s="1"/>
  <c r="O53" i="1"/>
  <c r="U53" i="1" s="1"/>
  <c r="O54" i="1"/>
  <c r="O55" i="1"/>
  <c r="U55" i="1" s="1"/>
  <c r="O56" i="1"/>
  <c r="O57" i="1"/>
  <c r="U57" i="1" s="1"/>
  <c r="O58" i="1"/>
  <c r="O59" i="1"/>
  <c r="U59" i="1" s="1"/>
  <c r="O60" i="1"/>
  <c r="O61" i="1"/>
  <c r="O62" i="1"/>
  <c r="O63" i="1"/>
  <c r="U63" i="1" s="1"/>
  <c r="O64" i="1"/>
  <c r="T64" i="1" s="1"/>
  <c r="O65" i="1"/>
  <c r="U65" i="1" s="1"/>
  <c r="O66" i="1"/>
  <c r="T66" i="1" s="1"/>
  <c r="O67" i="1"/>
  <c r="U67" i="1" s="1"/>
  <c r="O68" i="1"/>
  <c r="T68" i="1" s="1"/>
  <c r="O69" i="1"/>
  <c r="O70" i="1"/>
  <c r="O71" i="1"/>
  <c r="O72" i="1"/>
  <c r="P72" i="1" s="1"/>
  <c r="AB72" i="1" s="1"/>
  <c r="O73" i="1"/>
  <c r="O74" i="1"/>
  <c r="O75" i="1"/>
  <c r="U75" i="1" s="1"/>
  <c r="O76" i="1"/>
  <c r="O77" i="1"/>
  <c r="U77" i="1" s="1"/>
  <c r="O78" i="1"/>
  <c r="O79" i="1"/>
  <c r="O80" i="1"/>
  <c r="O81" i="1"/>
  <c r="O82" i="1"/>
  <c r="T82" i="1" s="1"/>
  <c r="O83" i="1"/>
  <c r="P83" i="1" s="1"/>
  <c r="O6" i="1"/>
  <c r="AB13" i="1"/>
  <c r="AB14" i="1"/>
  <c r="AB15" i="1"/>
  <c r="AB16" i="1"/>
  <c r="AB17" i="1"/>
  <c r="AB20" i="1"/>
  <c r="AB24" i="1"/>
  <c r="AB31" i="1"/>
  <c r="AB34" i="1"/>
  <c r="AB37" i="1"/>
  <c r="AB38" i="1"/>
  <c r="AB39" i="1"/>
  <c r="AB41" i="1"/>
  <c r="AB42" i="1"/>
  <c r="AB43" i="1"/>
  <c r="AB44" i="1"/>
  <c r="AB46" i="1"/>
  <c r="AB48" i="1"/>
  <c r="AB56" i="1"/>
  <c r="AB60" i="1"/>
  <c r="AB63" i="1"/>
  <c r="AB64" i="1"/>
  <c r="AB65" i="1"/>
  <c r="AB66" i="1"/>
  <c r="AB67" i="1"/>
  <c r="AB68" i="1"/>
  <c r="AB74" i="1"/>
  <c r="AB80" i="1"/>
  <c r="AB82" i="1"/>
  <c r="N23" i="1"/>
  <c r="AG83" i="1"/>
  <c r="AF83" i="1"/>
  <c r="AG81" i="1"/>
  <c r="AF81" i="1"/>
  <c r="AG80" i="1"/>
  <c r="AF80" i="1"/>
  <c r="AD80" i="1" s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D74" i="1" s="1"/>
  <c r="AG73" i="1"/>
  <c r="AF73" i="1"/>
  <c r="AG72" i="1"/>
  <c r="AF72" i="1"/>
  <c r="AG71" i="1"/>
  <c r="AF71" i="1"/>
  <c r="AG70" i="1"/>
  <c r="AF70" i="1"/>
  <c r="AG69" i="1"/>
  <c r="AF69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D60" i="1" s="1"/>
  <c r="AG59" i="1"/>
  <c r="AF59" i="1"/>
  <c r="AG58" i="1"/>
  <c r="AF58" i="1"/>
  <c r="AG57" i="1"/>
  <c r="AF57" i="1"/>
  <c r="AG56" i="1"/>
  <c r="AF56" i="1"/>
  <c r="AD56" i="1" s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D48" i="1" s="1"/>
  <c r="AG47" i="1"/>
  <c r="AF47" i="1"/>
  <c r="AG46" i="1"/>
  <c r="AF46" i="1"/>
  <c r="AG45" i="1"/>
  <c r="AF45" i="1"/>
  <c r="AG44" i="1"/>
  <c r="AF44" i="1"/>
  <c r="AD44" i="1" s="1"/>
  <c r="AE44" i="1" s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D36" i="1" s="1"/>
  <c r="AE36" i="1" s="1"/>
  <c r="AG35" i="1"/>
  <c r="AF35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D24" i="1" s="1"/>
  <c r="AG22" i="1"/>
  <c r="AF22" i="1"/>
  <c r="AG21" i="1"/>
  <c r="AF21" i="1"/>
  <c r="AG19" i="1"/>
  <c r="AF19" i="1"/>
  <c r="AG18" i="1"/>
  <c r="AF18" i="1"/>
  <c r="AD18" i="1" s="1"/>
  <c r="AG16" i="1"/>
  <c r="AF16" i="1"/>
  <c r="AG15" i="1"/>
  <c r="AF15" i="1"/>
  <c r="AG14" i="1"/>
  <c r="AF14" i="1"/>
  <c r="AG12" i="1"/>
  <c r="AF12" i="1"/>
  <c r="AD12" i="1" s="1"/>
  <c r="AE12" i="1" s="1"/>
  <c r="AG11" i="1"/>
  <c r="AF11" i="1"/>
  <c r="AG10" i="1"/>
  <c r="AF10" i="1"/>
  <c r="AG9" i="1"/>
  <c r="AF9" i="1"/>
  <c r="AG8" i="1"/>
  <c r="AF8" i="1"/>
  <c r="AG7" i="1"/>
  <c r="AF7" i="1"/>
  <c r="AG6" i="1"/>
  <c r="AF6" i="1"/>
  <c r="AD6" i="1" s="1"/>
  <c r="Q6" i="1" s="1"/>
  <c r="U81" i="1" l="1"/>
  <c r="P81" i="1"/>
  <c r="U79" i="1"/>
  <c r="P79" i="1"/>
  <c r="U73" i="1"/>
  <c r="P73" i="1"/>
  <c r="U71" i="1"/>
  <c r="P71" i="1"/>
  <c r="U61" i="1"/>
  <c r="P61" i="1"/>
  <c r="P78" i="1"/>
  <c r="AB78" i="1" s="1"/>
  <c r="P70" i="1"/>
  <c r="AB70" i="1" s="1"/>
  <c r="P58" i="1"/>
  <c r="AB58" i="1" s="1"/>
  <c r="P54" i="1"/>
  <c r="AB54" i="1" s="1"/>
  <c r="AB50" i="1"/>
  <c r="U23" i="1"/>
  <c r="P30" i="1"/>
  <c r="AB30" i="1" s="1"/>
  <c r="P62" i="1"/>
  <c r="AB62" i="1" s="1"/>
  <c r="P76" i="1"/>
  <c r="AB76" i="1" s="1"/>
  <c r="P40" i="1"/>
  <c r="AD40" i="1" s="1"/>
  <c r="P55" i="1"/>
  <c r="AB55" i="1" s="1"/>
  <c r="AD52" i="1"/>
  <c r="Q52" i="1" s="1"/>
  <c r="T52" i="1" s="1"/>
  <c r="AB22" i="1"/>
  <c r="AD8" i="1"/>
  <c r="AE8" i="1" s="1"/>
  <c r="AD26" i="1"/>
  <c r="AE26" i="1" s="1"/>
  <c r="AD58" i="1"/>
  <c r="AE58" i="1" s="1"/>
  <c r="AD72" i="1"/>
  <c r="Q72" i="1" s="1"/>
  <c r="T72" i="1" s="1"/>
  <c r="AB69" i="1"/>
  <c r="P29" i="1"/>
  <c r="AB29" i="1" s="1"/>
  <c r="AD28" i="1"/>
  <c r="AE28" i="1" s="1"/>
  <c r="AD10" i="1"/>
  <c r="Q10" i="1" s="1"/>
  <c r="T10" i="1" s="1"/>
  <c r="AD22" i="1"/>
  <c r="AE22" i="1" s="1"/>
  <c r="Q18" i="1"/>
  <c r="AE18" i="1"/>
  <c r="AD35" i="1"/>
  <c r="Q48" i="1"/>
  <c r="T48" i="1" s="1"/>
  <c r="AE48" i="1"/>
  <c r="Q56" i="1"/>
  <c r="T56" i="1" s="1"/>
  <c r="AE56" i="1"/>
  <c r="Q60" i="1"/>
  <c r="T60" i="1" s="1"/>
  <c r="AE60" i="1"/>
  <c r="Q74" i="1"/>
  <c r="T74" i="1" s="1"/>
  <c r="AE74" i="1"/>
  <c r="Q80" i="1"/>
  <c r="T80" i="1" s="1"/>
  <c r="AE80" i="1"/>
  <c r="AE24" i="1"/>
  <c r="Q24" i="1"/>
  <c r="T24" i="1" s="1"/>
  <c r="AD69" i="1"/>
  <c r="AE69" i="1" s="1"/>
  <c r="AD75" i="1"/>
  <c r="AE75" i="1" s="1"/>
  <c r="U83" i="1"/>
  <c r="AB83" i="1"/>
  <c r="U45" i="1"/>
  <c r="AB45" i="1"/>
  <c r="U35" i="1"/>
  <c r="AB35" i="1"/>
  <c r="U27" i="1"/>
  <c r="P27" i="1"/>
  <c r="AB27" i="1" s="1"/>
  <c r="U25" i="1"/>
  <c r="AB25" i="1"/>
  <c r="U21" i="1"/>
  <c r="P21" i="1"/>
  <c r="AB21" i="1" s="1"/>
  <c r="U11" i="1"/>
  <c r="AB11" i="1"/>
  <c r="U9" i="1"/>
  <c r="P9" i="1"/>
  <c r="AB9" i="1" s="1"/>
  <c r="U7" i="1"/>
  <c r="P7" i="1"/>
  <c r="AB7" i="1" s="1"/>
  <c r="AB19" i="1"/>
  <c r="P33" i="1"/>
  <c r="AB33" i="1" s="1"/>
  <c r="P49" i="1"/>
  <c r="AB49" i="1" s="1"/>
  <c r="P53" i="1"/>
  <c r="AB53" i="1" s="1"/>
  <c r="AB57" i="1"/>
  <c r="AB61" i="1"/>
  <c r="AB71" i="1"/>
  <c r="AB75" i="1"/>
  <c r="AB79" i="1"/>
  <c r="P32" i="1"/>
  <c r="AB32" i="1" s="1"/>
  <c r="Q44" i="1"/>
  <c r="T44" i="1" s="1"/>
  <c r="AB47" i="1"/>
  <c r="AB51" i="1"/>
  <c r="AB59" i="1"/>
  <c r="AB73" i="1"/>
  <c r="AB77" i="1"/>
  <c r="AB81" i="1"/>
  <c r="T18" i="1"/>
  <c r="Q12" i="1"/>
  <c r="T12" i="1" s="1"/>
  <c r="Q36" i="1"/>
  <c r="T36" i="1" s="1"/>
  <c r="T6" i="1"/>
  <c r="AE6" i="1"/>
  <c r="U69" i="1"/>
  <c r="U29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67" i="1"/>
  <c r="T65" i="1"/>
  <c r="T63" i="1"/>
  <c r="T43" i="1"/>
  <c r="T41" i="1"/>
  <c r="T39" i="1"/>
  <c r="T37" i="1"/>
  <c r="T31" i="1"/>
  <c r="T17" i="1"/>
  <c r="T15" i="1"/>
  <c r="T13" i="1"/>
  <c r="U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54" i="1" l="1"/>
  <c r="AD78" i="1"/>
  <c r="AD70" i="1"/>
  <c r="AE70" i="1" s="1"/>
  <c r="AE10" i="1"/>
  <c r="AE52" i="1"/>
  <c r="AD62" i="1"/>
  <c r="Q62" i="1" s="1"/>
  <c r="T62" i="1" s="1"/>
  <c r="AD50" i="1"/>
  <c r="AE72" i="1"/>
  <c r="Q26" i="1"/>
  <c r="T26" i="1" s="1"/>
  <c r="AE62" i="1"/>
  <c r="AD76" i="1"/>
  <c r="AD29" i="1"/>
  <c r="Q29" i="1" s="1"/>
  <c r="T29" i="1" s="1"/>
  <c r="Q40" i="1"/>
  <c r="T40" i="1" s="1"/>
  <c r="AE40" i="1"/>
  <c r="AB40" i="1"/>
  <c r="Q69" i="1"/>
  <c r="T69" i="1" s="1"/>
  <c r="AD33" i="1"/>
  <c r="AE33" i="1" s="1"/>
  <c r="Q58" i="1"/>
  <c r="T58" i="1" s="1"/>
  <c r="AE29" i="1"/>
  <c r="AD30" i="1"/>
  <c r="AE30" i="1" s="1"/>
  <c r="Q22" i="1"/>
  <c r="T22" i="1" s="1"/>
  <c r="Q8" i="1"/>
  <c r="T8" i="1" s="1"/>
  <c r="AD61" i="1"/>
  <c r="P5" i="1"/>
  <c r="Q75" i="1"/>
  <c r="T75" i="1" s="1"/>
  <c r="Q28" i="1"/>
  <c r="T28" i="1" s="1"/>
  <c r="AD53" i="1"/>
  <c r="AD83" i="1"/>
  <c r="AE83" i="1" s="1"/>
  <c r="AD27" i="1"/>
  <c r="AE27" i="1" s="1"/>
  <c r="AB23" i="1"/>
  <c r="AD23" i="1"/>
  <c r="AD79" i="1"/>
  <c r="AD71" i="1"/>
  <c r="AD57" i="1"/>
  <c r="AD49" i="1"/>
  <c r="Q33" i="1"/>
  <c r="T33" i="1" s="1"/>
  <c r="Q35" i="1"/>
  <c r="T35" i="1" s="1"/>
  <c r="AE35" i="1"/>
  <c r="Q27" i="1"/>
  <c r="T27" i="1" s="1"/>
  <c r="AD21" i="1"/>
  <c r="AD9" i="1"/>
  <c r="AD81" i="1"/>
  <c r="AD77" i="1"/>
  <c r="AD73" i="1"/>
  <c r="AD59" i="1"/>
  <c r="AD55" i="1"/>
  <c r="AD51" i="1"/>
  <c r="AD47" i="1"/>
  <c r="AD19" i="1"/>
  <c r="AD45" i="1"/>
  <c r="AD32" i="1"/>
  <c r="AD25" i="1"/>
  <c r="AD11" i="1"/>
  <c r="AD7" i="1"/>
  <c r="K5" i="1"/>
  <c r="AE54" i="1" l="1"/>
  <c r="Q54" i="1"/>
  <c r="T54" i="1" s="1"/>
  <c r="Q70" i="1"/>
  <c r="T70" i="1" s="1"/>
  <c r="AE78" i="1"/>
  <c r="Q78" i="1"/>
  <c r="T78" i="1" s="1"/>
  <c r="AE50" i="1"/>
  <c r="Q50" i="1"/>
  <c r="T50" i="1" s="1"/>
  <c r="AE76" i="1"/>
  <c r="Q76" i="1"/>
  <c r="T76" i="1" s="1"/>
  <c r="Q83" i="1"/>
  <c r="T83" i="1" s="1"/>
  <c r="AB5" i="1"/>
  <c r="Q30" i="1"/>
  <c r="T30" i="1" s="1"/>
  <c r="AE61" i="1"/>
  <c r="Q61" i="1"/>
  <c r="T61" i="1" s="1"/>
  <c r="AE53" i="1"/>
  <c r="Q53" i="1"/>
  <c r="T53" i="1" s="1"/>
  <c r="AD5" i="1"/>
  <c r="Q7" i="1"/>
  <c r="T7" i="1" s="1"/>
  <c r="AE7" i="1"/>
  <c r="Q25" i="1"/>
  <c r="T25" i="1" s="1"/>
  <c r="AE25" i="1"/>
  <c r="Q45" i="1"/>
  <c r="T45" i="1" s="1"/>
  <c r="AE45" i="1"/>
  <c r="AE47" i="1"/>
  <c r="Q47" i="1"/>
  <c r="T47" i="1" s="1"/>
  <c r="AE55" i="1"/>
  <c r="Q55" i="1"/>
  <c r="T55" i="1" s="1"/>
  <c r="AE73" i="1"/>
  <c r="Q73" i="1"/>
  <c r="T73" i="1" s="1"/>
  <c r="AE81" i="1"/>
  <c r="Q81" i="1"/>
  <c r="T81" i="1" s="1"/>
  <c r="Q21" i="1"/>
  <c r="T21" i="1" s="1"/>
  <c r="AE21" i="1"/>
  <c r="AE57" i="1"/>
  <c r="Q57" i="1"/>
  <c r="T57" i="1" s="1"/>
  <c r="AE79" i="1"/>
  <c r="Q79" i="1"/>
  <c r="T79" i="1" s="1"/>
  <c r="Q11" i="1"/>
  <c r="AE11" i="1"/>
  <c r="Q32" i="1"/>
  <c r="T32" i="1" s="1"/>
  <c r="AE32" i="1"/>
  <c r="AE19" i="1"/>
  <c r="Q19" i="1"/>
  <c r="T19" i="1" s="1"/>
  <c r="AE51" i="1"/>
  <c r="Q51" i="1"/>
  <c r="T51" i="1" s="1"/>
  <c r="AE59" i="1"/>
  <c r="Q59" i="1"/>
  <c r="T59" i="1" s="1"/>
  <c r="AE77" i="1"/>
  <c r="Q77" i="1"/>
  <c r="T77" i="1" s="1"/>
  <c r="Q9" i="1"/>
  <c r="T9" i="1" s="1"/>
  <c r="AE9" i="1"/>
  <c r="AE49" i="1"/>
  <c r="Q49" i="1"/>
  <c r="T49" i="1" s="1"/>
  <c r="AE71" i="1"/>
  <c r="Q71" i="1"/>
  <c r="T71" i="1" s="1"/>
  <c r="Q23" i="1"/>
  <c r="T23" i="1" s="1"/>
  <c r="AE23" i="1"/>
  <c r="T11" i="1" l="1"/>
  <c r="Q5" i="1"/>
  <c r="AE5" i="1"/>
</calcChain>
</file>

<file path=xl/sharedStrings.xml><?xml version="1.0" encoding="utf-8"?>
<sst xmlns="http://schemas.openxmlformats.org/spreadsheetml/2006/main" count="323" uniqueCount="134">
  <si>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</si>
  <si>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</si>
  <si>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</si>
  <si>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</si>
  <si>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</si>
  <si>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</si>
  <si>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</si>
  <si>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</si>
  <si>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</si>
  <si>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</si>
  <si>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</si>
  <si>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</si>
  <si>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</si>
  <si>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</si>
  <si>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</si>
  <si>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</si>
  <si>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</si>
  <si>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</si>
  <si>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</si>
  <si>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</si>
  <si>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</si>
  <si>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</si>
  <si>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</si>
  <si>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</si>
  <si>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</si>
  <si>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</si>
  <si>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01,09,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</si>
  <si>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</si>
  <si>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</si>
  <si>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</si>
  <si>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</si>
  <si>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</si>
  <si>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</si>
  <si>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</si>
  <si>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</si>
  <si>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</si>
  <si>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</si>
  <si>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</si>
  <si>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</si>
  <si>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</si>
  <si>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</si>
  <si>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</si>
  <si>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</si>
  <si>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</si>
  <si>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</si>
  <si>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</si>
  <si>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</si>
  <si>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</si>
  <si>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</si>
  <si>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</si>
  <si>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</si>
  <si>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</si>
  <si>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</si>
  <si>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</si>
  <si>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</si>
  <si>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</si>
  <si>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</si>
  <si>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</si>
  <si>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</si>
  <si>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</si>
  <si>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</si>
  <si>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</si>
  <si>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</si>
  <si>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</si>
  <si>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</si>
  <si>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</si>
  <si>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</si>
  <si>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</si>
  <si>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</si>
  <si>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</si>
  <si>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</si>
  <si>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</si>
  <si>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</si>
  <si>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</si>
  <si>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</si>
  <si>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</si>
  <si>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</si>
  <si>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</si>
  <si>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</si>
  <si>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</si>
  <si>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</si>
  <si>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</si>
  <si>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</si>
  <si>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</si>
  <si>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</si>
  <si>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</si>
  <si>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</si>
  <si>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</si>
  <si>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</si>
  <si>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</si>
  <si>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</si>
  <si>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</si>
  <si>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</si>
  <si>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</si>
  <si>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</si>
  <si>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</si>
  <si>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</si>
  <si>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</si>
  <si>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</si>
  <si>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</si>
  <si>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</si>
  <si>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</si>
  <si>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</si>
  <si>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</si>
  <si>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</si>
  <si>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</si>
  <si>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</si>
  <si>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</si>
  <si>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</si>
  <si>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</si>
  <si>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</si>
  <si>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</si>
  <si>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</si>
  <si>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</si>
  <si>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</si>
  <si>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</si>
  <si>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</si>
  <si>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</si>
  <si>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</si>
  <si>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</si>
  <si>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</si>
  <si>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</si>
  <si>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</si>
  <si>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</si>
  <si>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</si>
  <si>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</si>
  <si>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</si>
  <si>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ротация на мини-чебуреки</t>
  </si>
  <si>
    <t>вместо жар-мени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</si>
  <si>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</si>
  <si>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</si>
  <si>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</si>
  <si>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</si>
  <si>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t>нужно увеличить продажи / Галактика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</si>
</sst>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4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0" borderId="1" xfId="1" applyNumberFormat="1" applyFont="1"/>
    <xf numFmtId="164" fontId="1" fillId="0" borderId="1" xfId="1" applyNumberFormat="1" applyFill="1"/>
    <xf numFmtId="164" fontId="7" fillId="0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8" fillId="4" borderId="1" xfId="1" applyNumberFormat="1" applyFont="1" applyFill="1"/>
    <xf numFmtId="164" fontId="7" fillId="4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9,08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26,08,</v>
          </cell>
          <cell r="O4" t="str">
            <v>29,08,</v>
          </cell>
          <cell r="V4" t="str">
            <v>22,08,</v>
          </cell>
          <cell r="W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D4" t="str">
            <v>01,09,</v>
          </cell>
        </row>
        <row r="5">
          <cell r="E5">
            <v>13183.499999999998</v>
          </cell>
          <cell r="F5">
            <v>16616.7</v>
          </cell>
          <cell r="J5">
            <v>13086.800000000001</v>
          </cell>
          <cell r="K5">
            <v>96.699999999999989</v>
          </cell>
          <cell r="L5">
            <v>0</v>
          </cell>
          <cell r="M5">
            <v>0</v>
          </cell>
          <cell r="N5">
            <v>13430.2</v>
          </cell>
          <cell r="O5">
            <v>2636.7000000000003</v>
          </cell>
          <cell r="P5">
            <v>9854.1</v>
          </cell>
          <cell r="Q5">
            <v>10558.4</v>
          </cell>
          <cell r="R5">
            <v>0</v>
          </cell>
          <cell r="V5">
            <v>2900.3</v>
          </cell>
          <cell r="W5">
            <v>3039.0799999999995</v>
          </cell>
          <cell r="X5">
            <v>2813</v>
          </cell>
          <cell r="Y5">
            <v>2663.1399999999994</v>
          </cell>
          <cell r="Z5">
            <v>2488.6320000000001</v>
          </cell>
          <cell r="AB5">
            <v>5227.427999999999</v>
          </cell>
          <cell r="AD5">
            <v>1250</v>
          </cell>
          <cell r="AE5">
            <v>5471.5199999999986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56</v>
          </cell>
          <cell r="D6">
            <v>168</v>
          </cell>
          <cell r="E6">
            <v>79</v>
          </cell>
          <cell r="F6">
            <v>100</v>
          </cell>
          <cell r="G6">
            <v>0.3</v>
          </cell>
          <cell r="H6">
            <v>180</v>
          </cell>
          <cell r="I6" t="str">
            <v>матрица</v>
          </cell>
          <cell r="J6">
            <v>79</v>
          </cell>
          <cell r="K6">
            <v>0</v>
          </cell>
          <cell r="N6">
            <v>168</v>
          </cell>
          <cell r="O6">
            <v>15.8</v>
          </cell>
          <cell r="Q6">
            <v>0</v>
          </cell>
          <cell r="T6">
            <v>16.962025316455694</v>
          </cell>
          <cell r="U6">
            <v>16.962025316455694</v>
          </cell>
          <cell r="V6">
            <v>21.8</v>
          </cell>
          <cell r="W6">
            <v>11.6</v>
          </cell>
          <cell r="X6">
            <v>12.8</v>
          </cell>
          <cell r="Y6">
            <v>12</v>
          </cell>
          <cell r="Z6">
            <v>6.8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707</v>
          </cell>
          <cell r="E7">
            <v>277</v>
          </cell>
          <cell r="F7">
            <v>264</v>
          </cell>
          <cell r="G7">
            <v>0.3</v>
          </cell>
          <cell r="H7">
            <v>180</v>
          </cell>
          <cell r="I7" t="str">
            <v>матрица</v>
          </cell>
          <cell r="J7">
            <v>277</v>
          </cell>
          <cell r="K7">
            <v>0</v>
          </cell>
          <cell r="N7">
            <v>504</v>
          </cell>
          <cell r="O7">
            <v>55.4</v>
          </cell>
          <cell r="Q7">
            <v>0</v>
          </cell>
          <cell r="T7">
            <v>13.862815884476534</v>
          </cell>
          <cell r="U7">
            <v>13.862815884476534</v>
          </cell>
          <cell r="V7">
            <v>80</v>
          </cell>
          <cell r="W7">
            <v>56.4</v>
          </cell>
          <cell r="X7">
            <v>71.400000000000006</v>
          </cell>
          <cell r="Y7">
            <v>89</v>
          </cell>
          <cell r="Z7">
            <v>72.400000000000006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623</v>
          </cell>
          <cell r="D8">
            <v>504</v>
          </cell>
          <cell r="E8">
            <v>414</v>
          </cell>
          <cell r="F8">
            <v>546</v>
          </cell>
          <cell r="G8">
            <v>0.3</v>
          </cell>
          <cell r="H8">
            <v>180</v>
          </cell>
          <cell r="I8" t="str">
            <v>матрица</v>
          </cell>
          <cell r="J8">
            <v>412</v>
          </cell>
          <cell r="K8">
            <v>2</v>
          </cell>
          <cell r="N8">
            <v>504</v>
          </cell>
          <cell r="O8">
            <v>82.8</v>
          </cell>
          <cell r="P8">
            <v>109.20000000000005</v>
          </cell>
          <cell r="Q8">
            <v>168</v>
          </cell>
          <cell r="T8">
            <v>14.710144927536232</v>
          </cell>
          <cell r="U8">
            <v>12.681159420289855</v>
          </cell>
          <cell r="V8">
            <v>98.6</v>
          </cell>
          <cell r="W8">
            <v>104.6</v>
          </cell>
          <cell r="X8">
            <v>99.6</v>
          </cell>
          <cell r="Y8">
            <v>87.6</v>
          </cell>
          <cell r="Z8">
            <v>105.2</v>
          </cell>
          <cell r="AB8">
            <v>32.760000000000012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389</v>
          </cell>
          <cell r="D9">
            <v>168</v>
          </cell>
          <cell r="E9">
            <v>322</v>
          </cell>
          <cell r="F9">
            <v>112</v>
          </cell>
          <cell r="G9">
            <v>0.3</v>
          </cell>
          <cell r="H9">
            <v>180</v>
          </cell>
          <cell r="I9" t="str">
            <v>матрица</v>
          </cell>
          <cell r="J9">
            <v>327</v>
          </cell>
          <cell r="K9">
            <v>-5</v>
          </cell>
          <cell r="N9">
            <v>336</v>
          </cell>
          <cell r="O9">
            <v>64.400000000000006</v>
          </cell>
          <cell r="P9">
            <v>453.60000000000014</v>
          </cell>
          <cell r="Q9">
            <v>504</v>
          </cell>
          <cell r="T9">
            <v>14.782608695652172</v>
          </cell>
          <cell r="U9">
            <v>6.9565217391304346</v>
          </cell>
          <cell r="V9">
            <v>56</v>
          </cell>
          <cell r="W9">
            <v>56.6</v>
          </cell>
          <cell r="X9">
            <v>49.6</v>
          </cell>
          <cell r="Y9">
            <v>57.8</v>
          </cell>
          <cell r="Z9">
            <v>58.2</v>
          </cell>
          <cell r="AB9">
            <v>136.08000000000004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691</v>
          </cell>
          <cell r="D10">
            <v>672</v>
          </cell>
          <cell r="E10">
            <v>525</v>
          </cell>
          <cell r="F10">
            <v>621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522</v>
          </cell>
          <cell r="K10">
            <v>3</v>
          </cell>
          <cell r="N10">
            <v>336</v>
          </cell>
          <cell r="O10">
            <v>105</v>
          </cell>
          <cell r="P10">
            <v>513</v>
          </cell>
          <cell r="Q10">
            <v>504</v>
          </cell>
          <cell r="T10">
            <v>13.914285714285715</v>
          </cell>
          <cell r="U10">
            <v>9.1142857142857139</v>
          </cell>
          <cell r="V10">
            <v>100.6</v>
          </cell>
          <cell r="W10">
            <v>112.2</v>
          </cell>
          <cell r="X10">
            <v>112.2</v>
          </cell>
          <cell r="Y10">
            <v>130</v>
          </cell>
          <cell r="Z10">
            <v>110.6</v>
          </cell>
          <cell r="AB10">
            <v>153.9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306</v>
          </cell>
          <cell r="E11">
            <v>23</v>
          </cell>
          <cell r="F11">
            <v>283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23</v>
          </cell>
          <cell r="K11">
            <v>0</v>
          </cell>
          <cell r="N11">
            <v>0</v>
          </cell>
          <cell r="O11">
            <v>4.5999999999999996</v>
          </cell>
          <cell r="Q11">
            <v>0</v>
          </cell>
          <cell r="T11">
            <v>61.521739130434788</v>
          </cell>
          <cell r="U11">
            <v>61.521739130434788</v>
          </cell>
          <cell r="V11">
            <v>6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281</v>
          </cell>
          <cell r="E12">
            <v>103</v>
          </cell>
          <cell r="F12">
            <v>157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105</v>
          </cell>
          <cell r="K12">
            <v>-2</v>
          </cell>
          <cell r="N12">
            <v>0</v>
          </cell>
          <cell r="O12">
            <v>20.6</v>
          </cell>
          <cell r="P12">
            <v>131.40000000000003</v>
          </cell>
          <cell r="Q12">
            <v>140</v>
          </cell>
          <cell r="T12">
            <v>14.417475728155338</v>
          </cell>
          <cell r="U12">
            <v>7.6213592233009706</v>
          </cell>
          <cell r="V12">
            <v>11.6</v>
          </cell>
          <cell r="W12">
            <v>15.6</v>
          </cell>
          <cell r="X12">
            <v>24.6</v>
          </cell>
          <cell r="Y12">
            <v>12.4</v>
          </cell>
          <cell r="Z12">
            <v>11.8</v>
          </cell>
          <cell r="AB12">
            <v>47.304000000000009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177.5</v>
          </cell>
          <cell r="D13">
            <v>132</v>
          </cell>
          <cell r="E13">
            <v>115.5</v>
          </cell>
          <cell r="F13">
            <v>154</v>
          </cell>
          <cell r="G13">
            <v>1</v>
          </cell>
          <cell r="H13">
            <v>180</v>
          </cell>
          <cell r="I13" t="str">
            <v>матрица</v>
          </cell>
          <cell r="J13">
            <v>105.7</v>
          </cell>
          <cell r="K13">
            <v>9.7999999999999972</v>
          </cell>
          <cell r="N13">
            <v>132</v>
          </cell>
          <cell r="O13">
            <v>23.1</v>
          </cell>
          <cell r="P13">
            <v>37.400000000000034</v>
          </cell>
          <cell r="Q13">
            <v>66</v>
          </cell>
          <cell r="T13">
            <v>15.238095238095237</v>
          </cell>
          <cell r="U13">
            <v>12.38095238095238</v>
          </cell>
          <cell r="V13">
            <v>28.3</v>
          </cell>
          <cell r="W13">
            <v>28.6</v>
          </cell>
          <cell r="X13">
            <v>30.7</v>
          </cell>
          <cell r="Y13">
            <v>27.3</v>
          </cell>
          <cell r="Z13">
            <v>15.1</v>
          </cell>
          <cell r="AB13">
            <v>37.400000000000034</v>
          </cell>
          <cell r="AC13">
            <v>5.5</v>
          </cell>
          <cell r="AD13">
            <v>12</v>
          </cell>
          <cell r="AE13">
            <v>66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0.7</v>
          </cell>
          <cell r="X17">
            <v>0</v>
          </cell>
          <cell r="Y17">
            <v>0.7</v>
          </cell>
          <cell r="Z17">
            <v>0.9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271</v>
          </cell>
          <cell r="D18">
            <v>168</v>
          </cell>
          <cell r="E18">
            <v>186</v>
          </cell>
          <cell r="F18">
            <v>173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184</v>
          </cell>
          <cell r="K18">
            <v>2</v>
          </cell>
          <cell r="N18">
            <v>336</v>
          </cell>
          <cell r="O18">
            <v>37.200000000000003</v>
          </cell>
          <cell r="Q18">
            <v>0</v>
          </cell>
          <cell r="T18">
            <v>13.68279569892473</v>
          </cell>
          <cell r="U18">
            <v>13.68279569892473</v>
          </cell>
          <cell r="V18">
            <v>44.2</v>
          </cell>
          <cell r="W18">
            <v>38.4</v>
          </cell>
          <cell r="X18">
            <v>44.8</v>
          </cell>
          <cell r="Y18">
            <v>39.799999999999997</v>
          </cell>
          <cell r="Z18">
            <v>31.8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244</v>
          </cell>
          <cell r="E19">
            <v>168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173</v>
          </cell>
          <cell r="K19">
            <v>-5</v>
          </cell>
          <cell r="N19">
            <v>504</v>
          </cell>
          <cell r="O19">
            <v>33.6</v>
          </cell>
          <cell r="Q19">
            <v>0</v>
          </cell>
          <cell r="T19">
            <v>15</v>
          </cell>
          <cell r="U19">
            <v>15</v>
          </cell>
          <cell r="V19">
            <v>42.6</v>
          </cell>
          <cell r="W19">
            <v>27.4</v>
          </cell>
          <cell r="X19">
            <v>38.200000000000003</v>
          </cell>
          <cell r="Y19">
            <v>35</v>
          </cell>
          <cell r="Z19">
            <v>26.8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E20">
            <v>-2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-2</v>
          </cell>
          <cell r="O20">
            <v>-0.4</v>
          </cell>
          <cell r="T20">
            <v>-22.5</v>
          </cell>
          <cell r="U20">
            <v>-22.5</v>
          </cell>
          <cell r="V20">
            <v>0</v>
          </cell>
          <cell r="W20">
            <v>0</v>
          </cell>
          <cell r="X20">
            <v>0</v>
          </cell>
          <cell r="Y20">
            <v>0.6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-14.8</v>
          </cell>
          <cell r="D21">
            <v>22.2</v>
          </cell>
          <cell r="E21">
            <v>7.4</v>
          </cell>
          <cell r="G21">
            <v>0</v>
          </cell>
          <cell r="H21" t="e">
            <v>#N/A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0.74</v>
          </cell>
          <cell r="W21">
            <v>3.7</v>
          </cell>
          <cell r="X21">
            <v>4.4000000000000004</v>
          </cell>
          <cell r="Y21">
            <v>25.9</v>
          </cell>
          <cell r="Z21">
            <v>14.8</v>
          </cell>
          <cell r="AA21" t="str">
            <v>завод вывел</v>
          </cell>
          <cell r="AB21">
            <v>0</v>
          </cell>
          <cell r="AC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125.5</v>
          </cell>
          <cell r="E22">
            <v>62.9</v>
          </cell>
          <cell r="G22">
            <v>1</v>
          </cell>
          <cell r="H22">
            <v>180</v>
          </cell>
          <cell r="I22" t="str">
            <v>матрица</v>
          </cell>
          <cell r="J22">
            <v>66</v>
          </cell>
          <cell r="K22">
            <v>-3.1000000000000014</v>
          </cell>
          <cell r="N22">
            <v>362.6</v>
          </cell>
          <cell r="O22">
            <v>12.58</v>
          </cell>
          <cell r="Q22">
            <v>0</v>
          </cell>
          <cell r="T22">
            <v>28.823529411764707</v>
          </cell>
          <cell r="U22">
            <v>28.823529411764707</v>
          </cell>
          <cell r="V22">
            <v>32.619999999999997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вместо фрайпиков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143</v>
          </cell>
          <cell r="E23">
            <v>36</v>
          </cell>
          <cell r="F23">
            <v>83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37</v>
          </cell>
          <cell r="K23">
            <v>-1</v>
          </cell>
          <cell r="N23">
            <v>126</v>
          </cell>
          <cell r="O23">
            <v>7.2</v>
          </cell>
          <cell r="Q23">
            <v>0</v>
          </cell>
          <cell r="T23">
            <v>29.027777777777779</v>
          </cell>
          <cell r="U23">
            <v>29.027777777777779</v>
          </cell>
          <cell r="V23">
            <v>13.2</v>
          </cell>
          <cell r="W23">
            <v>13.4</v>
          </cell>
          <cell r="X23">
            <v>0</v>
          </cell>
          <cell r="Y23">
            <v>0</v>
          </cell>
          <cell r="Z23">
            <v>0</v>
          </cell>
          <cell r="AA23" t="str">
            <v>нужно увеличить продажи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23</v>
          </cell>
          <cell r="D24">
            <v>162</v>
          </cell>
          <cell r="E24">
            <v>45</v>
          </cell>
          <cell r="F24">
            <v>115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45</v>
          </cell>
          <cell r="K24">
            <v>0</v>
          </cell>
          <cell r="N24">
            <v>162</v>
          </cell>
          <cell r="O24">
            <v>9</v>
          </cell>
          <cell r="Q24">
            <v>0</v>
          </cell>
          <cell r="T24">
            <v>30.777777777777779</v>
          </cell>
          <cell r="U24">
            <v>30.777777777777779</v>
          </cell>
          <cell r="V24">
            <v>18</v>
          </cell>
          <cell r="W24">
            <v>10.4</v>
          </cell>
          <cell r="X24">
            <v>1.2</v>
          </cell>
          <cell r="Y24">
            <v>2.8</v>
          </cell>
          <cell r="Z24">
            <v>0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62</v>
          </cell>
          <cell r="E25">
            <v>34</v>
          </cell>
          <cell r="F25">
            <v>3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34</v>
          </cell>
          <cell r="K25">
            <v>0</v>
          </cell>
          <cell r="N25">
            <v>162</v>
          </cell>
          <cell r="O25">
            <v>6.8</v>
          </cell>
          <cell r="Q25">
            <v>0</v>
          </cell>
          <cell r="T25">
            <v>24.264705882352942</v>
          </cell>
          <cell r="U25">
            <v>24.264705882352942</v>
          </cell>
          <cell r="V25">
            <v>16</v>
          </cell>
          <cell r="W25">
            <v>4.5999999999999996</v>
          </cell>
          <cell r="X25">
            <v>1.2</v>
          </cell>
          <cell r="Y25">
            <v>2.8</v>
          </cell>
          <cell r="Z25">
            <v>0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536</v>
          </cell>
          <cell r="D26">
            <v>756</v>
          </cell>
          <cell r="E26">
            <v>457</v>
          </cell>
          <cell r="F26">
            <v>698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451</v>
          </cell>
          <cell r="K26">
            <v>6</v>
          </cell>
          <cell r="N26">
            <v>84</v>
          </cell>
          <cell r="O26">
            <v>91.4</v>
          </cell>
          <cell r="P26">
            <v>497.60000000000014</v>
          </cell>
          <cell r="Q26">
            <v>504</v>
          </cell>
          <cell r="T26">
            <v>14.070021881838073</v>
          </cell>
          <cell r="U26">
            <v>8.5557986870897142</v>
          </cell>
          <cell r="V26">
            <v>86.4</v>
          </cell>
          <cell r="W26">
            <v>112.8</v>
          </cell>
          <cell r="X26">
            <v>96.2</v>
          </cell>
          <cell r="Y26">
            <v>77.599999999999994</v>
          </cell>
          <cell r="Z26">
            <v>97.4</v>
          </cell>
          <cell r="AB26">
            <v>124.40000000000003</v>
          </cell>
          <cell r="AC26">
            <v>6</v>
          </cell>
          <cell r="AD26">
            <v>84</v>
          </cell>
          <cell r="AE26">
            <v>126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435</v>
          </cell>
          <cell r="D27">
            <v>168</v>
          </cell>
          <cell r="E27">
            <v>159</v>
          </cell>
          <cell r="F27">
            <v>385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159</v>
          </cell>
          <cell r="K27">
            <v>0</v>
          </cell>
          <cell r="N27">
            <v>84</v>
          </cell>
          <cell r="O27">
            <v>31.8</v>
          </cell>
          <cell r="Q27">
            <v>0</v>
          </cell>
          <cell r="T27">
            <v>14.748427672955975</v>
          </cell>
          <cell r="U27">
            <v>14.748427672955975</v>
          </cell>
          <cell r="V27">
            <v>40</v>
          </cell>
          <cell r="W27">
            <v>51.6</v>
          </cell>
          <cell r="X27">
            <v>53.4</v>
          </cell>
          <cell r="Y27">
            <v>34.6</v>
          </cell>
          <cell r="Z27">
            <v>44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299</v>
          </cell>
          <cell r="E28">
            <v>131</v>
          </cell>
          <cell r="F28">
            <v>117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130</v>
          </cell>
          <cell r="K28">
            <v>1</v>
          </cell>
          <cell r="N28">
            <v>252</v>
          </cell>
          <cell r="O28">
            <v>26.2</v>
          </cell>
          <cell r="Q28">
            <v>0</v>
          </cell>
          <cell r="T28">
            <v>14.083969465648856</v>
          </cell>
          <cell r="U28">
            <v>14.083969465648856</v>
          </cell>
          <cell r="V28">
            <v>33</v>
          </cell>
          <cell r="W28">
            <v>23.4</v>
          </cell>
          <cell r="X28">
            <v>37.200000000000003</v>
          </cell>
          <cell r="Y28">
            <v>27.6</v>
          </cell>
          <cell r="Z28">
            <v>19.8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313</v>
          </cell>
          <cell r="D29">
            <v>504</v>
          </cell>
          <cell r="E29">
            <v>300</v>
          </cell>
          <cell r="F29">
            <v>336</v>
          </cell>
          <cell r="G29">
            <v>1</v>
          </cell>
          <cell r="H29">
            <v>180</v>
          </cell>
          <cell r="I29" t="str">
            <v>матрица</v>
          </cell>
          <cell r="J29">
            <v>283</v>
          </cell>
          <cell r="K29">
            <v>17</v>
          </cell>
          <cell r="N29">
            <v>72</v>
          </cell>
          <cell r="O29">
            <v>60</v>
          </cell>
          <cell r="P29">
            <v>432</v>
          </cell>
          <cell r="Q29">
            <v>432</v>
          </cell>
          <cell r="T29">
            <v>14</v>
          </cell>
          <cell r="U29">
            <v>6.8</v>
          </cell>
          <cell r="V29">
            <v>56.4</v>
          </cell>
          <cell r="W29">
            <v>67</v>
          </cell>
          <cell r="X29">
            <v>56.2</v>
          </cell>
          <cell r="Y29">
            <v>45.6</v>
          </cell>
          <cell r="Z29">
            <v>40.4</v>
          </cell>
          <cell r="AA29" t="str">
            <v>есть дубль</v>
          </cell>
          <cell r="AB29">
            <v>432</v>
          </cell>
          <cell r="AC29">
            <v>6</v>
          </cell>
          <cell r="AD29">
            <v>72</v>
          </cell>
          <cell r="AE29">
            <v>432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268</v>
          </cell>
          <cell r="E30">
            <v>195</v>
          </cell>
          <cell r="F30">
            <v>19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195</v>
          </cell>
          <cell r="K30">
            <v>0</v>
          </cell>
          <cell r="N30">
            <v>504</v>
          </cell>
          <cell r="O30">
            <v>39</v>
          </cell>
          <cell r="P30">
            <v>90</v>
          </cell>
          <cell r="Q30">
            <v>168</v>
          </cell>
          <cell r="T30">
            <v>17.717948717948719</v>
          </cell>
          <cell r="U30">
            <v>13.410256410256411</v>
          </cell>
          <cell r="V30">
            <v>56.4</v>
          </cell>
          <cell r="W30">
            <v>33.799999999999997</v>
          </cell>
          <cell r="X30">
            <v>34</v>
          </cell>
          <cell r="Y30">
            <v>39.6</v>
          </cell>
          <cell r="Z30">
            <v>25.6</v>
          </cell>
          <cell r="AA30" t="str">
            <v>Галактика</v>
          </cell>
          <cell r="AB30">
            <v>22.5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-42</v>
          </cell>
          <cell r="D31">
            <v>672</v>
          </cell>
          <cell r="E31">
            <v>129</v>
          </cell>
          <cell r="F31">
            <v>493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131</v>
          </cell>
          <cell r="K31">
            <v>-2</v>
          </cell>
          <cell r="O31">
            <v>25.8</v>
          </cell>
          <cell r="T31">
            <v>19.108527131782946</v>
          </cell>
          <cell r="U31">
            <v>19.108527131782946</v>
          </cell>
          <cell r="V31">
            <v>40.200000000000003</v>
          </cell>
          <cell r="W31">
            <v>86</v>
          </cell>
          <cell r="X31">
            <v>63.8</v>
          </cell>
          <cell r="Y31">
            <v>67</v>
          </cell>
          <cell r="Z31">
            <v>66.599999999999994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C32">
            <v>268</v>
          </cell>
          <cell r="E32">
            <v>333</v>
          </cell>
          <cell r="F32">
            <v>509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219</v>
          </cell>
          <cell r="K32">
            <v>114</v>
          </cell>
          <cell r="N32">
            <v>168</v>
          </cell>
          <cell r="O32">
            <v>66.599999999999994</v>
          </cell>
          <cell r="P32">
            <v>255.39999999999986</v>
          </cell>
          <cell r="Q32">
            <v>336</v>
          </cell>
          <cell r="T32">
            <v>15.210210210210212</v>
          </cell>
          <cell r="U32">
            <v>10.165165165165167</v>
          </cell>
          <cell r="V32">
            <v>63.4</v>
          </cell>
          <cell r="W32">
            <v>86</v>
          </cell>
          <cell r="X32">
            <v>63.8</v>
          </cell>
          <cell r="Y32">
            <v>67</v>
          </cell>
          <cell r="Z32">
            <v>66.599999999999994</v>
          </cell>
          <cell r="AA32" t="str">
            <v>есть дубль</v>
          </cell>
          <cell r="AB32">
            <v>63.849999999999966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563</v>
          </cell>
          <cell r="E33">
            <v>252</v>
          </cell>
          <cell r="F33">
            <v>279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250</v>
          </cell>
          <cell r="K33">
            <v>2</v>
          </cell>
          <cell r="N33">
            <v>168</v>
          </cell>
          <cell r="O33">
            <v>50.4</v>
          </cell>
          <cell r="P33">
            <v>258.60000000000002</v>
          </cell>
          <cell r="Q33">
            <v>336</v>
          </cell>
          <cell r="T33">
            <v>15.535714285714286</v>
          </cell>
          <cell r="U33">
            <v>8.8690476190476186</v>
          </cell>
          <cell r="V33">
            <v>25.6</v>
          </cell>
          <cell r="W33">
            <v>42.4</v>
          </cell>
          <cell r="X33">
            <v>57</v>
          </cell>
          <cell r="Y33">
            <v>40</v>
          </cell>
          <cell r="Z33">
            <v>41</v>
          </cell>
          <cell r="AB33">
            <v>64.650000000000006</v>
          </cell>
          <cell r="AC33">
            <v>12</v>
          </cell>
          <cell r="AD33">
            <v>28</v>
          </cell>
          <cell r="AE33">
            <v>84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-42</v>
          </cell>
          <cell r="E34">
            <v>6</v>
          </cell>
          <cell r="F34">
            <v>-48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6</v>
          </cell>
          <cell r="K34">
            <v>0</v>
          </cell>
          <cell r="O34">
            <v>1.2</v>
          </cell>
          <cell r="T34">
            <v>-40</v>
          </cell>
          <cell r="U34">
            <v>-40</v>
          </cell>
          <cell r="V34">
            <v>6</v>
          </cell>
          <cell r="W34">
            <v>2.4</v>
          </cell>
          <cell r="X34">
            <v>2.4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495</v>
          </cell>
          <cell r="E35">
            <v>122</v>
          </cell>
          <cell r="F35">
            <v>358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122</v>
          </cell>
          <cell r="K35">
            <v>0</v>
          </cell>
          <cell r="N35">
            <v>0</v>
          </cell>
          <cell r="O35">
            <v>24.4</v>
          </cell>
          <cell r="Q35">
            <v>0</v>
          </cell>
          <cell r="T35">
            <v>14.672131147540984</v>
          </cell>
          <cell r="U35">
            <v>14.672131147540984</v>
          </cell>
          <cell r="V35">
            <v>30.4</v>
          </cell>
          <cell r="W35">
            <v>8</v>
          </cell>
          <cell r="X35">
            <v>6.8</v>
          </cell>
          <cell r="Y35">
            <v>41.2</v>
          </cell>
          <cell r="Z35">
            <v>18.399999999999999</v>
          </cell>
          <cell r="AA35" t="str">
            <v>Галактика</v>
          </cell>
          <cell r="AB35">
            <v>0</v>
          </cell>
          <cell r="AC35">
            <v>6</v>
          </cell>
          <cell r="AD35">
            <v>0</v>
          </cell>
          <cell r="AE35">
            <v>0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299</v>
          </cell>
          <cell r="E36">
            <v>91</v>
          </cell>
          <cell r="F36">
            <v>182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91</v>
          </cell>
          <cell r="K36">
            <v>0</v>
          </cell>
          <cell r="N36">
            <v>168</v>
          </cell>
          <cell r="O36">
            <v>18.2</v>
          </cell>
          <cell r="Q36">
            <v>0</v>
          </cell>
          <cell r="T36">
            <v>19.23076923076923</v>
          </cell>
          <cell r="U36">
            <v>19.23076923076923</v>
          </cell>
          <cell r="V36">
            <v>11.6</v>
          </cell>
          <cell r="W36">
            <v>18.399999999999999</v>
          </cell>
          <cell r="X36">
            <v>30.6</v>
          </cell>
          <cell r="Y36">
            <v>20</v>
          </cell>
          <cell r="Z36">
            <v>0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408</v>
          </cell>
          <cell r="D40">
            <v>96</v>
          </cell>
          <cell r="E40">
            <v>104</v>
          </cell>
          <cell r="F40">
            <v>366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110</v>
          </cell>
          <cell r="K40">
            <v>-6</v>
          </cell>
          <cell r="N40">
            <v>0</v>
          </cell>
          <cell r="O40">
            <v>20.8</v>
          </cell>
          <cell r="Q40">
            <v>0</v>
          </cell>
          <cell r="T40">
            <v>17.596153846153847</v>
          </cell>
          <cell r="U40">
            <v>17.596153846153847</v>
          </cell>
          <cell r="V40">
            <v>17.8</v>
          </cell>
          <cell r="W40">
            <v>38</v>
          </cell>
          <cell r="X40">
            <v>37.6</v>
          </cell>
          <cell r="Y40">
            <v>21.8</v>
          </cell>
          <cell r="Z40">
            <v>7.2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331</v>
          </cell>
          <cell r="D44">
            <v>480</v>
          </cell>
          <cell r="E44">
            <v>250</v>
          </cell>
          <cell r="F44">
            <v>521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272</v>
          </cell>
          <cell r="K44">
            <v>-22</v>
          </cell>
          <cell r="N44">
            <v>192</v>
          </cell>
          <cell r="O44">
            <v>50</v>
          </cell>
          <cell r="P44">
            <v>50</v>
          </cell>
          <cell r="Q44">
            <v>96</v>
          </cell>
          <cell r="T44">
            <v>16.18</v>
          </cell>
          <cell r="U44">
            <v>14.26</v>
          </cell>
          <cell r="V44">
            <v>52.8</v>
          </cell>
          <cell r="W44">
            <v>72.8</v>
          </cell>
          <cell r="X44">
            <v>66.400000000000006</v>
          </cell>
          <cell r="Y44">
            <v>70.599999999999994</v>
          </cell>
          <cell r="Z44">
            <v>88.8</v>
          </cell>
          <cell r="AB44">
            <v>45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F45">
            <v>-8</v>
          </cell>
          <cell r="G45">
            <v>0.9</v>
          </cell>
          <cell r="H45">
            <v>180</v>
          </cell>
          <cell r="I45" t="str">
            <v>матрица</v>
          </cell>
          <cell r="K45">
            <v>0</v>
          </cell>
          <cell r="N45">
            <v>288</v>
          </cell>
          <cell r="O45">
            <v>0</v>
          </cell>
          <cell r="Q45">
            <v>0</v>
          </cell>
          <cell r="T45" t="e">
            <v>#DIV/0!</v>
          </cell>
          <cell r="U45" t="e">
            <v>#DIV/0!</v>
          </cell>
          <cell r="V45">
            <v>20.8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Галактика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466</v>
          </cell>
          <cell r="D47">
            <v>480</v>
          </cell>
          <cell r="E47">
            <v>373</v>
          </cell>
          <cell r="F47">
            <v>445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375</v>
          </cell>
          <cell r="K47">
            <v>-2</v>
          </cell>
          <cell r="N47">
            <v>288</v>
          </cell>
          <cell r="O47">
            <v>74.599999999999994</v>
          </cell>
          <cell r="P47">
            <v>311.39999999999986</v>
          </cell>
          <cell r="Q47">
            <v>288</v>
          </cell>
          <cell r="T47">
            <v>13.68632707774799</v>
          </cell>
          <cell r="U47">
            <v>9.825737265415551</v>
          </cell>
          <cell r="V47">
            <v>77.599999999999994</v>
          </cell>
          <cell r="W47">
            <v>82.8</v>
          </cell>
          <cell r="X47">
            <v>80.400000000000006</v>
          </cell>
          <cell r="Y47">
            <v>73.8</v>
          </cell>
          <cell r="Z47">
            <v>82.2</v>
          </cell>
          <cell r="AB47">
            <v>280.25999999999988</v>
          </cell>
          <cell r="AC47">
            <v>8</v>
          </cell>
          <cell r="AD47">
            <v>36</v>
          </cell>
          <cell r="AE47">
            <v>259.2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310</v>
          </cell>
          <cell r="E48">
            <v>166</v>
          </cell>
          <cell r="F48">
            <v>111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160</v>
          </cell>
          <cell r="K48">
            <v>6</v>
          </cell>
          <cell r="N48">
            <v>192</v>
          </cell>
          <cell r="O48">
            <v>33.200000000000003</v>
          </cell>
          <cell r="P48">
            <v>161.80000000000007</v>
          </cell>
          <cell r="Q48">
            <v>192</v>
          </cell>
          <cell r="T48">
            <v>14.909638554216865</v>
          </cell>
          <cell r="U48">
            <v>9.1265060240963845</v>
          </cell>
          <cell r="V48">
            <v>26.4</v>
          </cell>
          <cell r="W48">
            <v>23</v>
          </cell>
          <cell r="X48">
            <v>30.8</v>
          </cell>
          <cell r="Y48">
            <v>15.2</v>
          </cell>
          <cell r="Z48">
            <v>25</v>
          </cell>
          <cell r="AB48">
            <v>69.574000000000026</v>
          </cell>
          <cell r="AC48">
            <v>16</v>
          </cell>
          <cell r="AD48">
            <v>12</v>
          </cell>
          <cell r="AE48">
            <v>82.56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885</v>
          </cell>
          <cell r="D49">
            <v>780</v>
          </cell>
          <cell r="E49">
            <v>755</v>
          </cell>
          <cell r="F49">
            <v>745</v>
          </cell>
          <cell r="G49">
            <v>1</v>
          </cell>
          <cell r="H49">
            <v>180</v>
          </cell>
          <cell r="I49" t="str">
            <v>матрица</v>
          </cell>
          <cell r="J49">
            <v>753</v>
          </cell>
          <cell r="K49">
            <v>2</v>
          </cell>
          <cell r="N49">
            <v>840</v>
          </cell>
          <cell r="O49">
            <v>151</v>
          </cell>
          <cell r="P49">
            <v>529</v>
          </cell>
          <cell r="Q49">
            <v>540</v>
          </cell>
          <cell r="T49">
            <v>14.072847682119205</v>
          </cell>
          <cell r="U49">
            <v>10.496688741721854</v>
          </cell>
          <cell r="V49">
            <v>167</v>
          </cell>
          <cell r="W49">
            <v>168</v>
          </cell>
          <cell r="X49">
            <v>173</v>
          </cell>
          <cell r="Y49">
            <v>167.6</v>
          </cell>
          <cell r="Z49">
            <v>165</v>
          </cell>
          <cell r="AB49">
            <v>529</v>
          </cell>
          <cell r="AC49">
            <v>5</v>
          </cell>
          <cell r="AD49">
            <v>108</v>
          </cell>
          <cell r="AE49">
            <v>540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1386</v>
          </cell>
          <cell r="D50">
            <v>1344</v>
          </cell>
          <cell r="E50">
            <v>867</v>
          </cell>
          <cell r="F50">
            <v>1540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872</v>
          </cell>
          <cell r="K50">
            <v>-5</v>
          </cell>
          <cell r="N50">
            <v>384</v>
          </cell>
          <cell r="O50">
            <v>173.4</v>
          </cell>
          <cell r="P50">
            <v>503.59999999999991</v>
          </cell>
          <cell r="Q50">
            <v>480</v>
          </cell>
          <cell r="T50">
            <v>13.863898500576701</v>
          </cell>
          <cell r="U50">
            <v>11.095732410611303</v>
          </cell>
          <cell r="V50">
            <v>198.2</v>
          </cell>
          <cell r="W50">
            <v>241.8</v>
          </cell>
          <cell r="X50">
            <v>233.4</v>
          </cell>
          <cell r="Y50">
            <v>202.4</v>
          </cell>
          <cell r="Z50">
            <v>254.4</v>
          </cell>
          <cell r="AB50">
            <v>453.23999999999995</v>
          </cell>
          <cell r="AC50">
            <v>8</v>
          </cell>
          <cell r="AD50">
            <v>60</v>
          </cell>
          <cell r="AE50">
            <v>432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417</v>
          </cell>
          <cell r="E51">
            <v>242</v>
          </cell>
          <cell r="F51">
            <v>145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247</v>
          </cell>
          <cell r="K51">
            <v>-5</v>
          </cell>
          <cell r="N51">
            <v>192</v>
          </cell>
          <cell r="O51">
            <v>48.4</v>
          </cell>
          <cell r="P51">
            <v>340.6</v>
          </cell>
          <cell r="Q51">
            <v>384</v>
          </cell>
          <cell r="T51">
            <v>14.896694214876034</v>
          </cell>
          <cell r="U51">
            <v>6.9628099173553721</v>
          </cell>
          <cell r="V51">
            <v>29.6</v>
          </cell>
          <cell r="W51">
            <v>30.6</v>
          </cell>
          <cell r="X51">
            <v>48.2</v>
          </cell>
          <cell r="Y51">
            <v>30.6</v>
          </cell>
          <cell r="Z51">
            <v>31.8</v>
          </cell>
          <cell r="AB51">
            <v>146.458</v>
          </cell>
          <cell r="AC51">
            <v>16</v>
          </cell>
          <cell r="AD51">
            <v>24</v>
          </cell>
          <cell r="AE51">
            <v>165.12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D52">
            <v>120</v>
          </cell>
          <cell r="E52">
            <v>41</v>
          </cell>
          <cell r="F52">
            <v>79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46</v>
          </cell>
          <cell r="K52">
            <v>-5</v>
          </cell>
          <cell r="N52">
            <v>120</v>
          </cell>
          <cell r="O52">
            <v>8.1999999999999993</v>
          </cell>
          <cell r="Q52">
            <v>0</v>
          </cell>
          <cell r="T52">
            <v>24.26829268292683</v>
          </cell>
          <cell r="U52">
            <v>24.26829268292683</v>
          </cell>
          <cell r="V52">
            <v>11.2</v>
          </cell>
          <cell r="W52">
            <v>7.8</v>
          </cell>
          <cell r="X52">
            <v>0.8</v>
          </cell>
          <cell r="Y52">
            <v>4.2</v>
          </cell>
          <cell r="Z52">
            <v>0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D53">
            <v>120</v>
          </cell>
          <cell r="E53">
            <v>71</v>
          </cell>
          <cell r="F53">
            <v>49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76</v>
          </cell>
          <cell r="K53">
            <v>-5</v>
          </cell>
          <cell r="N53">
            <v>360</v>
          </cell>
          <cell r="O53">
            <v>14.2</v>
          </cell>
          <cell r="Q53">
            <v>0</v>
          </cell>
          <cell r="T53">
            <v>28.802816901408452</v>
          </cell>
          <cell r="U53">
            <v>28.802816901408452</v>
          </cell>
          <cell r="V53">
            <v>32</v>
          </cell>
          <cell r="W53">
            <v>13.2</v>
          </cell>
          <cell r="X53">
            <v>1.2</v>
          </cell>
          <cell r="Y53">
            <v>1.6</v>
          </cell>
          <cell r="Z53">
            <v>0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D54">
            <v>144</v>
          </cell>
          <cell r="E54">
            <v>45</v>
          </cell>
          <cell r="F54">
            <v>99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51</v>
          </cell>
          <cell r="K54">
            <v>-6</v>
          </cell>
          <cell r="N54">
            <v>72</v>
          </cell>
          <cell r="O54">
            <v>9</v>
          </cell>
          <cell r="Q54">
            <v>0</v>
          </cell>
          <cell r="T54">
            <v>19</v>
          </cell>
          <cell r="U54">
            <v>19</v>
          </cell>
          <cell r="V54">
            <v>11.6</v>
          </cell>
          <cell r="W54">
            <v>14.4</v>
          </cell>
          <cell r="X54">
            <v>0.4</v>
          </cell>
          <cell r="Y54">
            <v>2.4</v>
          </cell>
          <cell r="Z54">
            <v>0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87</v>
          </cell>
          <cell r="D55">
            <v>96</v>
          </cell>
          <cell r="E55">
            <v>97</v>
          </cell>
          <cell r="F55">
            <v>70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97</v>
          </cell>
          <cell r="K55">
            <v>0</v>
          </cell>
          <cell r="N55">
            <v>192</v>
          </cell>
          <cell r="O55">
            <v>19.399999999999999</v>
          </cell>
          <cell r="P55">
            <v>50</v>
          </cell>
          <cell r="Q55">
            <v>96</v>
          </cell>
          <cell r="T55">
            <v>18.453608247422682</v>
          </cell>
          <cell r="U55">
            <v>13.505154639175259</v>
          </cell>
          <cell r="V55">
            <v>27.2</v>
          </cell>
          <cell r="W55">
            <v>16.2</v>
          </cell>
          <cell r="X55">
            <v>3.2</v>
          </cell>
          <cell r="Y55">
            <v>14.8</v>
          </cell>
          <cell r="Z55">
            <v>1.2</v>
          </cell>
          <cell r="AA55" t="str">
            <v>Галактика</v>
          </cell>
          <cell r="AB55">
            <v>35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90</v>
          </cell>
          <cell r="D56">
            <v>96</v>
          </cell>
          <cell r="E56">
            <v>62</v>
          </cell>
          <cell r="F56">
            <v>77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62</v>
          </cell>
          <cell r="K56">
            <v>0</v>
          </cell>
          <cell r="N56">
            <v>288</v>
          </cell>
          <cell r="O56">
            <v>12.4</v>
          </cell>
          <cell r="Q56">
            <v>0</v>
          </cell>
          <cell r="T56">
            <v>29.43548387096774</v>
          </cell>
          <cell r="U56">
            <v>29.43548387096774</v>
          </cell>
          <cell r="V56">
            <v>30</v>
          </cell>
          <cell r="W56">
            <v>17.399999999999999</v>
          </cell>
          <cell r="X56">
            <v>5.8</v>
          </cell>
          <cell r="Y56">
            <v>11</v>
          </cell>
          <cell r="Z56">
            <v>3.6</v>
          </cell>
          <cell r="AA56" t="str">
            <v>Галактика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56</v>
          </cell>
          <cell r="D57">
            <v>96</v>
          </cell>
          <cell r="E57">
            <v>52</v>
          </cell>
          <cell r="F57">
            <v>58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69</v>
          </cell>
          <cell r="K57">
            <v>-17</v>
          </cell>
          <cell r="N57">
            <v>384</v>
          </cell>
          <cell r="O57">
            <v>10.4</v>
          </cell>
          <cell r="Q57">
            <v>0</v>
          </cell>
          <cell r="T57">
            <v>42.5</v>
          </cell>
          <cell r="U57">
            <v>42.5</v>
          </cell>
          <cell r="V57">
            <v>35.4</v>
          </cell>
          <cell r="W57">
            <v>19.399999999999999</v>
          </cell>
          <cell r="X57">
            <v>2.4</v>
          </cell>
          <cell r="Y57">
            <v>15.8</v>
          </cell>
          <cell r="Z57">
            <v>1.8</v>
          </cell>
          <cell r="AA57" t="str">
            <v>Галактика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480</v>
          </cell>
          <cell r="D58">
            <v>288</v>
          </cell>
          <cell r="E58">
            <v>396</v>
          </cell>
          <cell r="F58">
            <v>280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396</v>
          </cell>
          <cell r="K58">
            <v>0</v>
          </cell>
          <cell r="N58">
            <v>576</v>
          </cell>
          <cell r="O58">
            <v>79.2</v>
          </cell>
          <cell r="P58">
            <v>252.79999999999995</v>
          </cell>
          <cell r="Q58">
            <v>288</v>
          </cell>
          <cell r="T58">
            <v>14.444444444444445</v>
          </cell>
          <cell r="U58">
            <v>10.808080808080808</v>
          </cell>
          <cell r="V58">
            <v>88.8</v>
          </cell>
          <cell r="W58">
            <v>82.4</v>
          </cell>
          <cell r="X58">
            <v>84.6</v>
          </cell>
          <cell r="Y58">
            <v>79.400000000000006</v>
          </cell>
          <cell r="Z58">
            <v>29.4</v>
          </cell>
          <cell r="AB58">
            <v>176.95999999999995</v>
          </cell>
          <cell r="AC58">
            <v>8</v>
          </cell>
          <cell r="AD58">
            <v>36</v>
          </cell>
          <cell r="AE58">
            <v>201.6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160</v>
          </cell>
          <cell r="E59">
            <v>63</v>
          </cell>
          <cell r="F59">
            <v>90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65</v>
          </cell>
          <cell r="K59">
            <v>-2</v>
          </cell>
          <cell r="N59">
            <v>96</v>
          </cell>
          <cell r="O59">
            <v>12.6</v>
          </cell>
          <cell r="Q59">
            <v>0</v>
          </cell>
          <cell r="T59">
            <v>14.761904761904763</v>
          </cell>
          <cell r="U59">
            <v>14.761904761904763</v>
          </cell>
          <cell r="V59">
            <v>20.8</v>
          </cell>
          <cell r="W59">
            <v>17.399999999999999</v>
          </cell>
          <cell r="X59">
            <v>18.2</v>
          </cell>
          <cell r="Y59">
            <v>12</v>
          </cell>
          <cell r="Z59">
            <v>7.4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62</v>
          </cell>
          <cell r="D60">
            <v>192</v>
          </cell>
          <cell r="E60">
            <v>60</v>
          </cell>
          <cell r="F60">
            <v>178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65</v>
          </cell>
          <cell r="K60">
            <v>-5</v>
          </cell>
          <cell r="N60">
            <v>96</v>
          </cell>
          <cell r="O60">
            <v>12</v>
          </cell>
          <cell r="Q60">
            <v>0</v>
          </cell>
          <cell r="T60">
            <v>22.833333333333332</v>
          </cell>
          <cell r="U60">
            <v>22.833333333333332</v>
          </cell>
          <cell r="V60">
            <v>9.1999999999999993</v>
          </cell>
          <cell r="W60">
            <v>23.2</v>
          </cell>
          <cell r="X60">
            <v>15.2</v>
          </cell>
          <cell r="Y60">
            <v>0</v>
          </cell>
          <cell r="Z60">
            <v>15.4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1025</v>
          </cell>
          <cell r="D61">
            <v>1020</v>
          </cell>
          <cell r="E61">
            <v>910</v>
          </cell>
          <cell r="F61">
            <v>865</v>
          </cell>
          <cell r="G61">
            <v>1</v>
          </cell>
          <cell r="H61">
            <v>180</v>
          </cell>
          <cell r="I61" t="str">
            <v>матрица</v>
          </cell>
          <cell r="J61">
            <v>911</v>
          </cell>
          <cell r="K61">
            <v>-1</v>
          </cell>
          <cell r="N61">
            <v>840</v>
          </cell>
          <cell r="O61">
            <v>182</v>
          </cell>
          <cell r="P61">
            <v>843</v>
          </cell>
          <cell r="Q61">
            <v>840</v>
          </cell>
          <cell r="T61">
            <v>13.983516483516484</v>
          </cell>
          <cell r="U61">
            <v>9.3681318681318686</v>
          </cell>
          <cell r="V61">
            <v>187</v>
          </cell>
          <cell r="W61">
            <v>193</v>
          </cell>
          <cell r="X61">
            <v>188</v>
          </cell>
          <cell r="Y61">
            <v>167</v>
          </cell>
          <cell r="Z61">
            <v>169.81200000000001</v>
          </cell>
          <cell r="AB61">
            <v>843</v>
          </cell>
          <cell r="AC61">
            <v>5</v>
          </cell>
          <cell r="AD61">
            <v>168</v>
          </cell>
          <cell r="AE61">
            <v>840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323</v>
          </cell>
          <cell r="D62">
            <v>240</v>
          </cell>
          <cell r="E62">
            <v>86</v>
          </cell>
          <cell r="F62">
            <v>477</v>
          </cell>
          <cell r="G62">
            <v>1</v>
          </cell>
          <cell r="H62">
            <v>180</v>
          </cell>
          <cell r="I62" t="str">
            <v>матрица</v>
          </cell>
          <cell r="J62">
            <v>91</v>
          </cell>
          <cell r="K62">
            <v>-5</v>
          </cell>
          <cell r="N62">
            <v>0</v>
          </cell>
          <cell r="O62">
            <v>17.2</v>
          </cell>
          <cell r="Q62">
            <v>0</v>
          </cell>
          <cell r="T62">
            <v>27.732558139534884</v>
          </cell>
          <cell r="U62">
            <v>27.732558139534884</v>
          </cell>
          <cell r="V62">
            <v>28</v>
          </cell>
          <cell r="W62">
            <v>49.2</v>
          </cell>
          <cell r="X62">
            <v>35</v>
          </cell>
          <cell r="Y62">
            <v>46</v>
          </cell>
          <cell r="Z62">
            <v>39.799999999999997</v>
          </cell>
          <cell r="AA62" t="str">
            <v>нужно увеличить продажи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F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3</v>
          </cell>
          <cell r="K63">
            <v>-3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продавать!!! / перемещение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Смак-мени с картофелем и сочной грудинкой ТМ Зареченские  флоу-пак 1 кг.  Поком</v>
          </cell>
          <cell r="B67" t="str">
            <v>шт</v>
          </cell>
          <cell r="C67">
            <v>1</v>
          </cell>
          <cell r="G67">
            <v>0</v>
          </cell>
          <cell r="H67" t="e">
            <v>#N/A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43</v>
          </cell>
          <cell r="F68">
            <v>43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3,0 кг. ВЕС.  ПОКОМ</v>
          </cell>
          <cell r="B69" t="str">
            <v>кг</v>
          </cell>
          <cell r="C69">
            <v>42</v>
          </cell>
          <cell r="E69">
            <v>9</v>
          </cell>
          <cell r="F69">
            <v>33</v>
          </cell>
          <cell r="G69">
            <v>0</v>
          </cell>
          <cell r="H69" t="e">
            <v>#N/A</v>
          </cell>
          <cell r="I69" t="str">
            <v>не в матрице</v>
          </cell>
          <cell r="J69">
            <v>9</v>
          </cell>
          <cell r="K69">
            <v>0</v>
          </cell>
          <cell r="O69">
            <v>1.8</v>
          </cell>
          <cell r="T69">
            <v>18.333333333333332</v>
          </cell>
          <cell r="U69">
            <v>18.333333333333332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дубль</v>
          </cell>
          <cell r="AB69">
            <v>0</v>
          </cell>
          <cell r="AC69">
            <v>0</v>
          </cell>
        </row>
        <row r="70">
          <cell r="A70" t="str">
            <v>Фрай-пицца с ветчиной и грибами ТМ Зареченские ТС Зареченские продукты.  Поком</v>
          </cell>
          <cell r="B70" t="str">
            <v>кг</v>
          </cell>
          <cell r="E70">
            <v>9</v>
          </cell>
          <cell r="F70">
            <v>33</v>
          </cell>
          <cell r="G70">
            <v>1</v>
          </cell>
          <cell r="H70">
            <v>180</v>
          </cell>
          <cell r="I70" t="str">
            <v>матрица</v>
          </cell>
          <cell r="K70">
            <v>9</v>
          </cell>
          <cell r="N70">
            <v>0</v>
          </cell>
          <cell r="O70">
            <v>1.8</v>
          </cell>
          <cell r="Q70">
            <v>0</v>
          </cell>
          <cell r="T70">
            <v>18.333333333333332</v>
          </cell>
          <cell r="U70">
            <v>18.333333333333332</v>
          </cell>
          <cell r="V70">
            <v>0</v>
          </cell>
          <cell r="W70">
            <v>0</v>
          </cell>
          <cell r="X70">
            <v>1.2</v>
          </cell>
          <cell r="Y70">
            <v>1.8</v>
          </cell>
          <cell r="Z70">
            <v>0</v>
          </cell>
          <cell r="AA70" t="str">
            <v>есть дубль</v>
          </cell>
          <cell r="AB70">
            <v>0</v>
          </cell>
          <cell r="AC70">
            <v>3</v>
          </cell>
          <cell r="AD70">
            <v>0</v>
          </cell>
          <cell r="AE70">
            <v>0</v>
          </cell>
          <cell r="AF70">
            <v>14</v>
          </cell>
          <cell r="AG70">
            <v>126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430</v>
          </cell>
          <cell r="D71">
            <v>1008</v>
          </cell>
          <cell r="E71">
            <v>538</v>
          </cell>
          <cell r="F71">
            <v>707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536</v>
          </cell>
          <cell r="K71">
            <v>2</v>
          </cell>
          <cell r="N71">
            <v>336</v>
          </cell>
          <cell r="O71">
            <v>107.6</v>
          </cell>
          <cell r="P71">
            <v>463.39999999999986</v>
          </cell>
          <cell r="Q71">
            <v>504</v>
          </cell>
          <cell r="T71">
            <v>14.377323420074351</v>
          </cell>
          <cell r="U71">
            <v>9.6933085501858738</v>
          </cell>
          <cell r="V71">
            <v>114.2</v>
          </cell>
          <cell r="W71">
            <v>130.4</v>
          </cell>
          <cell r="X71">
            <v>103.8</v>
          </cell>
          <cell r="Y71">
            <v>113.2</v>
          </cell>
          <cell r="Z71">
            <v>113.6</v>
          </cell>
          <cell r="AB71">
            <v>115.84999999999997</v>
          </cell>
          <cell r="AC71">
            <v>12</v>
          </cell>
          <cell r="AD71">
            <v>42</v>
          </cell>
          <cell r="AE71">
            <v>126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Горячая штучка 0,3 кг зам  ПОКОМ</v>
          </cell>
          <cell r="B72" t="str">
            <v>шт</v>
          </cell>
          <cell r="C72">
            <v>386</v>
          </cell>
          <cell r="D72">
            <v>672</v>
          </cell>
          <cell r="E72">
            <v>341</v>
          </cell>
          <cell r="F72">
            <v>596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342</v>
          </cell>
          <cell r="K72">
            <v>-1</v>
          </cell>
          <cell r="N72">
            <v>0</v>
          </cell>
          <cell r="O72">
            <v>68.2</v>
          </cell>
          <cell r="P72">
            <v>358.80000000000007</v>
          </cell>
          <cell r="Q72">
            <v>336</v>
          </cell>
          <cell r="T72">
            <v>13.665689149560118</v>
          </cell>
          <cell r="U72">
            <v>8.739002932551319</v>
          </cell>
          <cell r="V72">
            <v>62.8</v>
          </cell>
          <cell r="W72">
            <v>92</v>
          </cell>
          <cell r="X72">
            <v>71.400000000000006</v>
          </cell>
          <cell r="Y72">
            <v>71.599999999999994</v>
          </cell>
          <cell r="Z72">
            <v>78.599999999999994</v>
          </cell>
          <cell r="AB72">
            <v>107.64000000000001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Хрустящие крылышки ТМ Зареченские ТС Зареченские продукты.   Поком</v>
          </cell>
          <cell r="B73" t="str">
            <v>кг</v>
          </cell>
          <cell r="C73">
            <v>63</v>
          </cell>
          <cell r="D73">
            <v>162</v>
          </cell>
          <cell r="E73">
            <v>86.4</v>
          </cell>
          <cell r="F73">
            <v>120.6</v>
          </cell>
          <cell r="G73">
            <v>1</v>
          </cell>
          <cell r="H73">
            <v>180</v>
          </cell>
          <cell r="I73" t="str">
            <v>матрица / Общий прайс</v>
          </cell>
          <cell r="J73">
            <v>89</v>
          </cell>
          <cell r="K73">
            <v>-2.5999999999999943</v>
          </cell>
          <cell r="N73">
            <v>129.6</v>
          </cell>
          <cell r="O73">
            <v>17.28</v>
          </cell>
          <cell r="P73">
            <v>20</v>
          </cell>
          <cell r="Q73">
            <v>32.4</v>
          </cell>
          <cell r="T73">
            <v>16.354166666666664</v>
          </cell>
          <cell r="U73">
            <v>14.479166666666664</v>
          </cell>
          <cell r="V73">
            <v>23.76</v>
          </cell>
          <cell r="W73">
            <v>23.76</v>
          </cell>
          <cell r="X73">
            <v>16.68</v>
          </cell>
          <cell r="Y73">
            <v>13.48</v>
          </cell>
          <cell r="Z73">
            <v>19.079999999999998</v>
          </cell>
          <cell r="AB73">
            <v>20</v>
          </cell>
          <cell r="AC73">
            <v>1.8</v>
          </cell>
          <cell r="AD73">
            <v>18</v>
          </cell>
          <cell r="AE73">
            <v>32.4</v>
          </cell>
          <cell r="AF73">
            <v>18</v>
          </cell>
          <cell r="AG73">
            <v>234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456</v>
          </cell>
          <cell r="D74">
            <v>504</v>
          </cell>
          <cell r="E74">
            <v>373</v>
          </cell>
          <cell r="F74">
            <v>417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373</v>
          </cell>
          <cell r="K74">
            <v>0</v>
          </cell>
          <cell r="N74">
            <v>336</v>
          </cell>
          <cell r="O74">
            <v>74.599999999999994</v>
          </cell>
          <cell r="P74">
            <v>291.39999999999986</v>
          </cell>
          <cell r="Q74">
            <v>336</v>
          </cell>
          <cell r="T74">
            <v>14.597855227882039</v>
          </cell>
          <cell r="U74">
            <v>10.093833780160859</v>
          </cell>
          <cell r="V74">
            <v>75.8</v>
          </cell>
          <cell r="W74">
            <v>83.6</v>
          </cell>
          <cell r="X74">
            <v>78.8</v>
          </cell>
          <cell r="Y74">
            <v>81.599999999999994</v>
          </cell>
          <cell r="Z74">
            <v>69.599999999999994</v>
          </cell>
          <cell r="AB74">
            <v>87.419999999999959</v>
          </cell>
          <cell r="AC74">
            <v>12</v>
          </cell>
          <cell r="AD74">
            <v>28</v>
          </cell>
          <cell r="AE74">
            <v>100.8</v>
          </cell>
          <cell r="AF74">
            <v>14</v>
          </cell>
          <cell r="AG74">
            <v>70</v>
          </cell>
        </row>
        <row r="75">
          <cell r="A75" t="str">
            <v>Чебупай сочное яблоко ТМ Горячая штучка ТС Чебупай 0,2 кг УВС.  зам  ПОКОМ</v>
          </cell>
          <cell r="B75" t="str">
            <v>шт</v>
          </cell>
          <cell r="C75">
            <v>111</v>
          </cell>
          <cell r="E75">
            <v>14</v>
          </cell>
          <cell r="F75">
            <v>91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15</v>
          </cell>
          <cell r="K75">
            <v>-1</v>
          </cell>
          <cell r="N75">
            <v>0</v>
          </cell>
          <cell r="O75">
            <v>2.8</v>
          </cell>
          <cell r="Q75">
            <v>0</v>
          </cell>
          <cell r="T75">
            <v>32.5</v>
          </cell>
          <cell r="U75">
            <v>32.5</v>
          </cell>
          <cell r="V75">
            <v>3.2</v>
          </cell>
          <cell r="W75">
            <v>0</v>
          </cell>
          <cell r="X75">
            <v>8</v>
          </cell>
          <cell r="Y75">
            <v>2.2000000000000002</v>
          </cell>
          <cell r="Z75">
            <v>4</v>
          </cell>
          <cell r="AA75" t="str">
            <v>нужно увеличить продажи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F75">
            <v>10</v>
          </cell>
          <cell r="AG75">
            <v>130</v>
          </cell>
        </row>
        <row r="76">
          <cell r="A76" t="str">
            <v>Чебупай спелая вишня ТМ Горячая штучка ТС Чебупай 0,2 кг УВС. зам  ПОКОМ</v>
          </cell>
          <cell r="B76" t="str">
            <v>шт</v>
          </cell>
          <cell r="C76">
            <v>117</v>
          </cell>
          <cell r="E76">
            <v>13</v>
          </cell>
          <cell r="F76">
            <v>98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14</v>
          </cell>
          <cell r="K76">
            <v>-1</v>
          </cell>
          <cell r="N76">
            <v>0</v>
          </cell>
          <cell r="O76">
            <v>2.6</v>
          </cell>
          <cell r="Q76">
            <v>0</v>
          </cell>
          <cell r="T76">
            <v>37.692307692307693</v>
          </cell>
          <cell r="U76">
            <v>37.692307692307693</v>
          </cell>
          <cell r="V76">
            <v>5.6</v>
          </cell>
          <cell r="W76">
            <v>5</v>
          </cell>
          <cell r="X76">
            <v>12.2</v>
          </cell>
          <cell r="Y76">
            <v>2.4</v>
          </cell>
          <cell r="Z76">
            <v>1</v>
          </cell>
          <cell r="AA76" t="str">
            <v>нужно увеличить продажи</v>
          </cell>
          <cell r="AB76">
            <v>0</v>
          </cell>
          <cell r="AC76">
            <v>6</v>
          </cell>
          <cell r="AD76">
            <v>0</v>
          </cell>
          <cell r="AE76">
            <v>0</v>
          </cell>
          <cell r="AF76">
            <v>10</v>
          </cell>
          <cell r="AG76">
            <v>130</v>
          </cell>
        </row>
        <row r="77">
          <cell r="A77" t="str">
            <v>Чебупели Курочка гриль Базовый ассортимент Фикс.вес 0,3 Пакет Горячая штучка  Поком</v>
          </cell>
          <cell r="B77" t="str">
            <v>шт</v>
          </cell>
          <cell r="C77">
            <v>97</v>
          </cell>
          <cell r="D77">
            <v>392</v>
          </cell>
          <cell r="E77">
            <v>148</v>
          </cell>
          <cell r="F77">
            <v>303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158</v>
          </cell>
          <cell r="K77">
            <v>-10</v>
          </cell>
          <cell r="N77">
            <v>196</v>
          </cell>
          <cell r="O77">
            <v>29.6</v>
          </cell>
          <cell r="Q77">
            <v>0</v>
          </cell>
          <cell r="T77">
            <v>16.858108108108109</v>
          </cell>
          <cell r="U77">
            <v>16.858108108108109</v>
          </cell>
          <cell r="V77">
            <v>36.4</v>
          </cell>
          <cell r="W77">
            <v>44</v>
          </cell>
          <cell r="X77">
            <v>27.4</v>
          </cell>
          <cell r="Y77">
            <v>21.2</v>
          </cell>
          <cell r="Z77">
            <v>18.2</v>
          </cell>
          <cell r="AB77">
            <v>0</v>
          </cell>
          <cell r="AC77">
            <v>14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C78">
            <v>108</v>
          </cell>
          <cell r="D78">
            <v>224</v>
          </cell>
          <cell r="E78">
            <v>183</v>
          </cell>
          <cell r="F78">
            <v>87</v>
          </cell>
          <cell r="G78">
            <v>0.48</v>
          </cell>
          <cell r="H78">
            <v>180</v>
          </cell>
          <cell r="I78" t="str">
            <v>матрица</v>
          </cell>
          <cell r="J78">
            <v>184</v>
          </cell>
          <cell r="K78">
            <v>-1</v>
          </cell>
          <cell r="N78">
            <v>112</v>
          </cell>
          <cell r="O78">
            <v>36.6</v>
          </cell>
          <cell r="P78">
            <v>313.39999999999998</v>
          </cell>
          <cell r="Q78">
            <v>336</v>
          </cell>
          <cell r="T78">
            <v>14.617486338797814</v>
          </cell>
          <cell r="U78">
            <v>5.4371584699453548</v>
          </cell>
          <cell r="V78">
            <v>30.2</v>
          </cell>
          <cell r="W78">
            <v>29.2</v>
          </cell>
          <cell r="X78">
            <v>21.4</v>
          </cell>
          <cell r="Y78">
            <v>33</v>
          </cell>
          <cell r="Z78">
            <v>14</v>
          </cell>
          <cell r="AB78">
            <v>150.43199999999999</v>
          </cell>
          <cell r="AC78">
            <v>8</v>
          </cell>
          <cell r="AD78">
            <v>42</v>
          </cell>
          <cell r="AE78">
            <v>161.28</v>
          </cell>
          <cell r="AF78">
            <v>14</v>
          </cell>
          <cell r="AG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807</v>
          </cell>
          <cell r="D79">
            <v>672</v>
          </cell>
          <cell r="E79">
            <v>704</v>
          </cell>
          <cell r="F79">
            <v>548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698</v>
          </cell>
          <cell r="K79">
            <v>6</v>
          </cell>
          <cell r="N79">
            <v>504</v>
          </cell>
          <cell r="O79">
            <v>140.80000000000001</v>
          </cell>
          <cell r="P79">
            <v>919.20000000000027</v>
          </cell>
          <cell r="Q79">
            <v>840</v>
          </cell>
          <cell r="T79">
            <v>13.437499999999998</v>
          </cell>
          <cell r="U79">
            <v>7.4715909090909083</v>
          </cell>
          <cell r="V79">
            <v>120.2</v>
          </cell>
          <cell r="W79">
            <v>134.19999999999999</v>
          </cell>
          <cell r="X79">
            <v>135.19999999999999</v>
          </cell>
          <cell r="Y79">
            <v>136.4</v>
          </cell>
          <cell r="Z79">
            <v>129.80000000000001</v>
          </cell>
          <cell r="AB79">
            <v>229.80000000000007</v>
          </cell>
          <cell r="AC79">
            <v>12</v>
          </cell>
          <cell r="AD79">
            <v>70</v>
          </cell>
          <cell r="AE79">
            <v>210</v>
          </cell>
          <cell r="AF79">
            <v>14</v>
          </cell>
          <cell r="AG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787</v>
          </cell>
          <cell r="D80">
            <v>840</v>
          </cell>
          <cell r="E80">
            <v>747</v>
          </cell>
          <cell r="F80">
            <v>645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744</v>
          </cell>
          <cell r="K80">
            <v>3</v>
          </cell>
          <cell r="N80">
            <v>504</v>
          </cell>
          <cell r="O80">
            <v>149.4</v>
          </cell>
          <cell r="P80">
            <v>942.59999999999991</v>
          </cell>
          <cell r="Q80">
            <v>1008</v>
          </cell>
          <cell r="T80">
            <v>14.437751004016064</v>
          </cell>
          <cell r="U80">
            <v>7.690763052208835</v>
          </cell>
          <cell r="V80">
            <v>130.80000000000001</v>
          </cell>
          <cell r="W80">
            <v>140.6</v>
          </cell>
          <cell r="X80">
            <v>139.19999999999999</v>
          </cell>
          <cell r="Y80">
            <v>149.6</v>
          </cell>
          <cell r="Z80">
            <v>130.19999999999999</v>
          </cell>
          <cell r="AB80">
            <v>235.64999999999998</v>
          </cell>
          <cell r="AC80">
            <v>12</v>
          </cell>
          <cell r="AD80">
            <v>84</v>
          </cell>
          <cell r="AE80">
            <v>252</v>
          </cell>
          <cell r="AF80">
            <v>14</v>
          </cell>
          <cell r="AG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2.7</v>
          </cell>
          <cell r="D81">
            <v>113.4</v>
          </cell>
          <cell r="E81">
            <v>10.8</v>
          </cell>
          <cell r="F81">
            <v>102.6</v>
          </cell>
          <cell r="G81">
            <v>1</v>
          </cell>
          <cell r="H81">
            <v>180</v>
          </cell>
          <cell r="I81" t="str">
            <v>матрица</v>
          </cell>
          <cell r="J81">
            <v>10.7</v>
          </cell>
          <cell r="K81">
            <v>0.10000000000000142</v>
          </cell>
          <cell r="N81">
            <v>0</v>
          </cell>
          <cell r="O81">
            <v>2.16</v>
          </cell>
          <cell r="Q81">
            <v>0</v>
          </cell>
          <cell r="T81">
            <v>47.499999999999993</v>
          </cell>
          <cell r="U81">
            <v>47.499999999999993</v>
          </cell>
          <cell r="V81">
            <v>6.48</v>
          </cell>
          <cell r="W81">
            <v>9.7200000000000006</v>
          </cell>
          <cell r="X81">
            <v>1.62</v>
          </cell>
          <cell r="Y81">
            <v>2.16</v>
          </cell>
          <cell r="Z81">
            <v>0.54</v>
          </cell>
          <cell r="AB81">
            <v>0</v>
          </cell>
          <cell r="AC81">
            <v>2.7</v>
          </cell>
          <cell r="AD81">
            <v>0</v>
          </cell>
          <cell r="AE81">
            <v>0</v>
          </cell>
          <cell r="AF81">
            <v>14</v>
          </cell>
          <cell r="AG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C82">
            <v>340</v>
          </cell>
          <cell r="D82">
            <v>660</v>
          </cell>
          <cell r="E82">
            <v>585.5</v>
          </cell>
          <cell r="F82">
            <v>294.5</v>
          </cell>
          <cell r="G82">
            <v>1</v>
          </cell>
          <cell r="H82">
            <v>180</v>
          </cell>
          <cell r="I82" t="str">
            <v>матрица</v>
          </cell>
          <cell r="J82">
            <v>558</v>
          </cell>
          <cell r="K82">
            <v>27.5</v>
          </cell>
          <cell r="N82">
            <v>780</v>
          </cell>
          <cell r="O82">
            <v>117.1</v>
          </cell>
          <cell r="P82">
            <v>564.89999999999986</v>
          </cell>
          <cell r="Q82">
            <v>540</v>
          </cell>
          <cell r="T82">
            <v>13.78736122971819</v>
          </cell>
          <cell r="U82">
            <v>9.1759180187873621</v>
          </cell>
          <cell r="V82">
            <v>123</v>
          </cell>
          <cell r="W82">
            <v>111</v>
          </cell>
          <cell r="X82">
            <v>104</v>
          </cell>
          <cell r="Y82">
            <v>102</v>
          </cell>
          <cell r="Z82">
            <v>111</v>
          </cell>
          <cell r="AA82" t="str">
            <v>есть дубль</v>
          </cell>
          <cell r="AB82">
            <v>564.89999999999986</v>
          </cell>
          <cell r="AC82">
            <v>5</v>
          </cell>
          <cell r="AD82">
            <v>108</v>
          </cell>
          <cell r="AE82">
            <v>540</v>
          </cell>
          <cell r="AF82">
            <v>12</v>
          </cell>
          <cell r="AG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55</v>
          </cell>
          <cell r="E83">
            <v>55</v>
          </cell>
          <cell r="F83">
            <v>-45</v>
          </cell>
          <cell r="G83">
            <v>0</v>
          </cell>
          <cell r="H83" t="e">
            <v>#N/A</v>
          </cell>
          <cell r="I83" t="str">
            <v>не в матрице</v>
          </cell>
          <cell r="J83">
            <v>55</v>
          </cell>
          <cell r="K83">
            <v>0</v>
          </cell>
          <cell r="O83">
            <v>11</v>
          </cell>
          <cell r="T83">
            <v>-4.0909090909090908</v>
          </cell>
          <cell r="U83">
            <v>-4.0909090909090908</v>
          </cell>
          <cell r="V83">
            <v>65</v>
          </cell>
          <cell r="W83">
            <v>109</v>
          </cell>
          <cell r="X83">
            <v>37</v>
          </cell>
          <cell r="Y83">
            <v>0</v>
          </cell>
          <cell r="Z83">
            <v>0</v>
          </cell>
          <cell r="AA83" t="str">
            <v>дубль</v>
          </cell>
          <cell r="AB83">
            <v>0</v>
          </cell>
          <cell r="AC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469</v>
          </cell>
          <cell r="E84">
            <v>156</v>
          </cell>
          <cell r="F84">
            <v>313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146</v>
          </cell>
          <cell r="K84">
            <v>10</v>
          </cell>
          <cell r="N84">
            <v>0</v>
          </cell>
          <cell r="O84">
            <v>31.2</v>
          </cell>
          <cell r="P84">
            <v>160</v>
          </cell>
          <cell r="Q84">
            <v>264</v>
          </cell>
          <cell r="T84">
            <v>18.493589743589745</v>
          </cell>
          <cell r="U84">
            <v>10.032051282051283</v>
          </cell>
          <cell r="V84">
            <v>11.8</v>
          </cell>
          <cell r="W84">
            <v>0</v>
          </cell>
          <cell r="X84">
            <v>38.4</v>
          </cell>
          <cell r="Y84">
            <v>12.4</v>
          </cell>
          <cell r="Z84">
            <v>2</v>
          </cell>
          <cell r="AB84">
            <v>22.400000000000002</v>
          </cell>
          <cell r="AC84">
            <v>22</v>
          </cell>
          <cell r="AD84">
            <v>12</v>
          </cell>
          <cell r="AE84">
            <v>36.96</v>
          </cell>
          <cell r="AF84">
            <v>12</v>
          </cell>
          <cell r="AG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5703125" style="10" customWidth="1"/>
    <col min="8" max="8" width="4.5703125" customWidth="1"/>
    <col min="9" max="9" width="12.5703125" customWidth="1"/>
    <col min="10" max="11" width="6.42578125" customWidth="1"/>
    <col min="12" max="13" width="1" customWidth="1"/>
    <col min="14" max="15" width="6.42578125" customWidth="1"/>
    <col min="16" max="17" width="11.85546875" customWidth="1"/>
    <col min="18" max="18" width="6.42578125" customWidth="1"/>
    <col min="19" max="19" width="21.7109375" customWidth="1"/>
    <col min="20" max="21" width="5.28515625" customWidth="1"/>
    <col min="22" max="26" width="6" customWidth="1"/>
    <col min="27" max="27" width="28.28515625" customWidth="1"/>
    <col min="28" max="28" width="6.7109375" customWidth="1"/>
    <col min="29" max="29" width="6.7109375" style="10" customWidth="1"/>
    <col min="30" max="30" width="7.28515625" style="15" customWidth="1"/>
    <col min="31" max="32" width="6.710937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6" t="s">
        <v>131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8"/>
      <c r="AD1" s="1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 t="s">
        <v>129</v>
      </c>
      <c r="Q2" s="6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23" t="s">
        <v>129</v>
      </c>
      <c r="AC2" s="8"/>
      <c r="AD2" s="12"/>
      <c r="AE2" s="6" t="s">
        <v>130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9" t="s">
        <v>23</v>
      </c>
      <c r="AD3" s="13" t="s">
        <v>24</v>
      </c>
      <c r="AE3" s="2" t="s">
        <v>25</v>
      </c>
      <c r="AF3" s="16" t="s">
        <v>125</v>
      </c>
      <c r="AG3" s="16" t="s">
        <v>126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8"/>
      <c r="AD4" s="1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12364.574999999999</v>
      </c>
      <c r="F5" s="4">
        <f>SUM(F6:F498)</f>
        <v>17854.2</v>
      </c>
      <c r="G5" s="8"/>
      <c r="H5" s="1"/>
      <c r="I5" s="1"/>
      <c r="J5" s="4">
        <f t="shared" ref="J5:R5" si="0">SUM(J6:J498)</f>
        <v>12160.099999999999</v>
      </c>
      <c r="K5" s="4">
        <f t="shared" si="0"/>
        <v>204.47499999999997</v>
      </c>
      <c r="L5" s="4">
        <f t="shared" si="0"/>
        <v>0</v>
      </c>
      <c r="M5" s="4">
        <f t="shared" si="0"/>
        <v>0</v>
      </c>
      <c r="N5" s="4">
        <f t="shared" si="0"/>
        <v>10624.4</v>
      </c>
      <c r="O5" s="4">
        <f t="shared" si="0"/>
        <v>2472.9150000000004</v>
      </c>
      <c r="P5" s="4">
        <f t="shared" si="0"/>
        <v>7198.4899999999989</v>
      </c>
      <c r="Q5" s="4">
        <f t="shared" si="0"/>
        <v>7738.2</v>
      </c>
      <c r="R5" s="4">
        <f t="shared" si="0"/>
        <v>0</v>
      </c>
      <c r="S5" s="1"/>
      <c r="T5" s="1"/>
      <c r="U5" s="1"/>
      <c r="V5" s="4">
        <f>SUM(V6:V498)</f>
        <v>2635.2200000000003</v>
      </c>
      <c r="W5" s="4">
        <f>SUM(W6:W498)</f>
        <v>2899.56</v>
      </c>
      <c r="X5" s="4">
        <f>SUM(X6:X498)</f>
        <v>3035.3799999999992</v>
      </c>
      <c r="Y5" s="4">
        <f>SUM(Y6:Y498)</f>
        <v>2808.6000000000004</v>
      </c>
      <c r="Z5" s="4">
        <f>SUM(Z6:Z498)</f>
        <v>2637.24</v>
      </c>
      <c r="AA5" s="1"/>
      <c r="AB5" s="4">
        <f>SUM(AB6:AB498)</f>
        <v>3732.8559999999998</v>
      </c>
      <c r="AC5" s="8"/>
      <c r="AD5" s="14">
        <f>SUM(AD6:AD498)</f>
        <v>920</v>
      </c>
      <c r="AE5" s="4">
        <f>SUM(AE6:AE498)</f>
        <v>3976.7600000000007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107</v>
      </c>
      <c r="D6" s="1">
        <v>168</v>
      </c>
      <c r="E6" s="1">
        <v>66</v>
      </c>
      <c r="F6" s="1">
        <v>202</v>
      </c>
      <c r="G6" s="8">
        <v>0.3</v>
      </c>
      <c r="H6" s="1">
        <v>180</v>
      </c>
      <c r="I6" s="1" t="s">
        <v>35</v>
      </c>
      <c r="J6" s="1">
        <v>66</v>
      </c>
      <c r="K6" s="1">
        <f t="shared" ref="K6:K36" si="1">E6-J6</f>
        <v>0</v>
      </c>
      <c r="L6" s="1"/>
      <c r="M6" s="1"/>
      <c r="N6" s="1">
        <v>0</v>
      </c>
      <c r="O6" s="1">
        <f>E6/5</f>
        <v>13.2</v>
      </c>
      <c r="P6" s="5"/>
      <c r="Q6" s="5">
        <f>AD6*AC6</f>
        <v>0</v>
      </c>
      <c r="R6" s="5"/>
      <c r="S6" s="1"/>
      <c r="T6" s="1">
        <f>(F6+N6+Q6)/O6</f>
        <v>15.303030303030305</v>
      </c>
      <c r="U6" s="1">
        <f>(F6+N6)/O6</f>
        <v>15.303030303030305</v>
      </c>
      <c r="V6" s="1">
        <v>15.8</v>
      </c>
      <c r="W6" s="1">
        <v>21.8</v>
      </c>
      <c r="X6" s="1">
        <v>11.6</v>
      </c>
      <c r="Y6" s="1">
        <v>12.8</v>
      </c>
      <c r="Z6" s="1">
        <v>12</v>
      </c>
      <c r="AA6" s="1"/>
      <c r="AB6" s="1">
        <f t="shared" ref="AB6:AB37" si="2">P6*G6</f>
        <v>0</v>
      </c>
      <c r="AC6" s="8">
        <v>12</v>
      </c>
      <c r="AD6" s="12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349</v>
      </c>
      <c r="D7" s="1">
        <v>504</v>
      </c>
      <c r="E7" s="1">
        <v>348</v>
      </c>
      <c r="F7" s="1">
        <v>420</v>
      </c>
      <c r="G7" s="8">
        <v>0.3</v>
      </c>
      <c r="H7" s="1">
        <v>180</v>
      </c>
      <c r="I7" s="1" t="s">
        <v>35</v>
      </c>
      <c r="J7" s="1">
        <v>350</v>
      </c>
      <c r="K7" s="1">
        <f t="shared" si="1"/>
        <v>-2</v>
      </c>
      <c r="L7" s="1"/>
      <c r="M7" s="1"/>
      <c r="N7" s="1">
        <v>0</v>
      </c>
      <c r="O7" s="1">
        <f t="shared" ref="O7:O70" si="3">E7/5</f>
        <v>69.599999999999994</v>
      </c>
      <c r="P7" s="5">
        <f t="shared" ref="P7:P10" si="4">14*O7-N7-F7</f>
        <v>554.39999999999986</v>
      </c>
      <c r="Q7" s="5">
        <f t="shared" ref="Q7:Q12" si="5">AD7*AC7</f>
        <v>504</v>
      </c>
      <c r="R7" s="5"/>
      <c r="S7" s="1">
        <v>554.39999999999986</v>
      </c>
      <c r="T7" s="1">
        <f t="shared" ref="T7:T70" si="6">(F7+N7+Q7)/O7</f>
        <v>13.275862068965518</v>
      </c>
      <c r="U7" s="1">
        <f t="shared" ref="U7:U70" si="7">(F7+N7)/O7</f>
        <v>6.0344827586206904</v>
      </c>
      <c r="V7" s="1">
        <v>55.4</v>
      </c>
      <c r="W7" s="1">
        <v>80</v>
      </c>
      <c r="X7" s="1">
        <v>56.4</v>
      </c>
      <c r="Y7" s="1">
        <v>71.400000000000006</v>
      </c>
      <c r="Z7" s="1">
        <v>89</v>
      </c>
      <c r="AA7" s="1"/>
      <c r="AB7" s="1">
        <f t="shared" si="2"/>
        <v>166.31999999999996</v>
      </c>
      <c r="AC7" s="8">
        <v>12</v>
      </c>
      <c r="AD7" s="12">
        <f t="shared" ref="AD7:AD12" si="8">MROUND(P7,AC7*AF7)/AC7</f>
        <v>42</v>
      </c>
      <c r="AE7" s="1">
        <f t="shared" ref="AE7:AE12" si="9">AD7*AC7*G7</f>
        <v>151.19999999999999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663</v>
      </c>
      <c r="D8" s="1">
        <v>504</v>
      </c>
      <c r="E8" s="1">
        <v>348</v>
      </c>
      <c r="F8" s="1">
        <v>702</v>
      </c>
      <c r="G8" s="8">
        <v>0.3</v>
      </c>
      <c r="H8" s="1">
        <v>180</v>
      </c>
      <c r="I8" s="1" t="s">
        <v>35</v>
      </c>
      <c r="J8" s="1">
        <v>350</v>
      </c>
      <c r="K8" s="1">
        <f t="shared" si="1"/>
        <v>-2</v>
      </c>
      <c r="L8" s="1"/>
      <c r="M8" s="1"/>
      <c r="N8" s="1">
        <v>168</v>
      </c>
      <c r="O8" s="1">
        <f t="shared" si="3"/>
        <v>69.599999999999994</v>
      </c>
      <c r="P8" s="33"/>
      <c r="Q8" s="5">
        <f t="shared" si="5"/>
        <v>0</v>
      </c>
      <c r="R8" s="5"/>
      <c r="S8" s="30">
        <v>104.39999999999986</v>
      </c>
      <c r="T8" s="1">
        <f t="shared" si="6"/>
        <v>12.500000000000002</v>
      </c>
      <c r="U8" s="1">
        <f t="shared" si="7"/>
        <v>12.500000000000002</v>
      </c>
      <c r="V8" s="1">
        <v>82.8</v>
      </c>
      <c r="W8" s="1">
        <v>98.6</v>
      </c>
      <c r="X8" s="1">
        <v>104.6</v>
      </c>
      <c r="Y8" s="1">
        <v>99.6</v>
      </c>
      <c r="Z8" s="1">
        <v>87.6</v>
      </c>
      <c r="AA8" s="1"/>
      <c r="AB8" s="1">
        <f t="shared" si="2"/>
        <v>0</v>
      </c>
      <c r="AC8" s="8">
        <v>12</v>
      </c>
      <c r="AD8" s="12">
        <f t="shared" si="8"/>
        <v>0</v>
      </c>
      <c r="AE8" s="1">
        <f t="shared" si="9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227</v>
      </c>
      <c r="D9" s="1">
        <v>336</v>
      </c>
      <c r="E9" s="1">
        <v>277</v>
      </c>
      <c r="F9" s="1">
        <v>171</v>
      </c>
      <c r="G9" s="8">
        <v>0.3</v>
      </c>
      <c r="H9" s="1">
        <v>180</v>
      </c>
      <c r="I9" s="1" t="s">
        <v>35</v>
      </c>
      <c r="J9" s="1">
        <v>290</v>
      </c>
      <c r="K9" s="1">
        <f t="shared" si="1"/>
        <v>-13</v>
      </c>
      <c r="L9" s="1"/>
      <c r="M9" s="1"/>
      <c r="N9" s="1">
        <v>504</v>
      </c>
      <c r="O9" s="1">
        <f t="shared" si="3"/>
        <v>55.4</v>
      </c>
      <c r="P9" s="5">
        <f t="shared" si="4"/>
        <v>100.60000000000002</v>
      </c>
      <c r="Q9" s="5">
        <f t="shared" si="5"/>
        <v>168</v>
      </c>
      <c r="R9" s="5"/>
      <c r="S9" s="1">
        <v>100.60000000000002</v>
      </c>
      <c r="T9" s="1">
        <f t="shared" si="6"/>
        <v>15.216606498194945</v>
      </c>
      <c r="U9" s="1">
        <f t="shared" si="7"/>
        <v>12.184115523465705</v>
      </c>
      <c r="V9" s="1">
        <v>64.400000000000006</v>
      </c>
      <c r="W9" s="1">
        <v>56</v>
      </c>
      <c r="X9" s="1">
        <v>56.6</v>
      </c>
      <c r="Y9" s="1">
        <v>49.6</v>
      </c>
      <c r="Z9" s="1">
        <v>57.8</v>
      </c>
      <c r="AA9" s="1"/>
      <c r="AB9" s="1">
        <f t="shared" si="2"/>
        <v>30.180000000000007</v>
      </c>
      <c r="AC9" s="8">
        <v>12</v>
      </c>
      <c r="AD9" s="12">
        <f t="shared" si="8"/>
        <v>14</v>
      </c>
      <c r="AE9" s="1">
        <f t="shared" si="9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752</v>
      </c>
      <c r="D10" s="1">
        <v>336</v>
      </c>
      <c r="E10" s="1">
        <v>454</v>
      </c>
      <c r="F10" s="1">
        <v>503</v>
      </c>
      <c r="G10" s="8">
        <v>0.3</v>
      </c>
      <c r="H10" s="1">
        <v>180</v>
      </c>
      <c r="I10" s="1" t="s">
        <v>35</v>
      </c>
      <c r="J10" s="1">
        <v>457</v>
      </c>
      <c r="K10" s="1">
        <f t="shared" si="1"/>
        <v>-3</v>
      </c>
      <c r="L10" s="1"/>
      <c r="M10" s="1"/>
      <c r="N10" s="1">
        <v>504</v>
      </c>
      <c r="O10" s="1">
        <f t="shared" si="3"/>
        <v>90.8</v>
      </c>
      <c r="P10" s="5">
        <f t="shared" si="4"/>
        <v>264.20000000000005</v>
      </c>
      <c r="Q10" s="5">
        <f t="shared" si="5"/>
        <v>336</v>
      </c>
      <c r="R10" s="5"/>
      <c r="S10" s="1">
        <v>264.20000000000005</v>
      </c>
      <c r="T10" s="1">
        <f t="shared" si="6"/>
        <v>14.790748898678414</v>
      </c>
      <c r="U10" s="1">
        <f t="shared" si="7"/>
        <v>11.090308370044053</v>
      </c>
      <c r="V10" s="1">
        <v>105</v>
      </c>
      <c r="W10" s="1">
        <v>100.6</v>
      </c>
      <c r="X10" s="1">
        <v>112.2</v>
      </c>
      <c r="Y10" s="1">
        <v>112.2</v>
      </c>
      <c r="Z10" s="1">
        <v>130</v>
      </c>
      <c r="AA10" s="1"/>
      <c r="AB10" s="1">
        <f t="shared" si="2"/>
        <v>79.260000000000005</v>
      </c>
      <c r="AC10" s="8">
        <v>12</v>
      </c>
      <c r="AD10" s="12">
        <f t="shared" si="8"/>
        <v>28</v>
      </c>
      <c r="AE10" s="1">
        <f t="shared" si="9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286</v>
      </c>
      <c r="D11" s="1"/>
      <c r="E11" s="1">
        <v>7</v>
      </c>
      <c r="F11" s="1">
        <v>276</v>
      </c>
      <c r="G11" s="8">
        <v>0.09</v>
      </c>
      <c r="H11" s="1">
        <v>180</v>
      </c>
      <c r="I11" s="1" t="s">
        <v>35</v>
      </c>
      <c r="J11" s="1">
        <v>7</v>
      </c>
      <c r="K11" s="1">
        <f t="shared" si="1"/>
        <v>0</v>
      </c>
      <c r="L11" s="1"/>
      <c r="M11" s="1"/>
      <c r="N11" s="1">
        <v>0</v>
      </c>
      <c r="O11" s="1">
        <f t="shared" si="3"/>
        <v>1.4</v>
      </c>
      <c r="P11" s="5"/>
      <c r="Q11" s="5">
        <f t="shared" si="5"/>
        <v>0</v>
      </c>
      <c r="R11" s="5"/>
      <c r="S11" s="1"/>
      <c r="T11" s="1">
        <f t="shared" si="6"/>
        <v>197.14285714285717</v>
      </c>
      <c r="U11" s="1">
        <f t="shared" si="7"/>
        <v>197.14285714285717</v>
      </c>
      <c r="V11" s="1">
        <v>4.5999999999999996</v>
      </c>
      <c r="W11" s="1">
        <v>6</v>
      </c>
      <c r="X11" s="1">
        <v>0</v>
      </c>
      <c r="Y11" s="1">
        <v>0</v>
      </c>
      <c r="Z11" s="1">
        <v>0</v>
      </c>
      <c r="AA11" s="31" t="s">
        <v>58</v>
      </c>
      <c r="AB11" s="1">
        <f t="shared" si="2"/>
        <v>0</v>
      </c>
      <c r="AC11" s="8">
        <v>24</v>
      </c>
      <c r="AD11" s="12">
        <f t="shared" si="8"/>
        <v>0</v>
      </c>
      <c r="AE11" s="1">
        <f t="shared" si="9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192</v>
      </c>
      <c r="D12" s="1"/>
      <c r="E12" s="1">
        <v>54</v>
      </c>
      <c r="F12" s="1">
        <v>103</v>
      </c>
      <c r="G12" s="8">
        <v>0.36</v>
      </c>
      <c r="H12" s="1">
        <v>180</v>
      </c>
      <c r="I12" s="1" t="s">
        <v>35</v>
      </c>
      <c r="J12" s="1">
        <v>54</v>
      </c>
      <c r="K12" s="1">
        <f t="shared" si="1"/>
        <v>0</v>
      </c>
      <c r="L12" s="1"/>
      <c r="M12" s="1"/>
      <c r="N12" s="1">
        <v>140</v>
      </c>
      <c r="O12" s="1">
        <f t="shared" si="3"/>
        <v>10.8</v>
      </c>
      <c r="P12" s="5"/>
      <c r="Q12" s="5">
        <f t="shared" si="5"/>
        <v>0</v>
      </c>
      <c r="R12" s="5"/>
      <c r="S12" s="1"/>
      <c r="T12" s="1">
        <f t="shared" si="6"/>
        <v>22.5</v>
      </c>
      <c r="U12" s="1">
        <f t="shared" si="7"/>
        <v>22.5</v>
      </c>
      <c r="V12" s="1">
        <v>20.6</v>
      </c>
      <c r="W12" s="1">
        <v>11.6</v>
      </c>
      <c r="X12" s="1">
        <v>15.6</v>
      </c>
      <c r="Y12" s="1">
        <v>24.6</v>
      </c>
      <c r="Z12" s="1">
        <v>12.4</v>
      </c>
      <c r="AA12" s="7" t="s">
        <v>58</v>
      </c>
      <c r="AB12" s="1">
        <f t="shared" si="2"/>
        <v>0</v>
      </c>
      <c r="AC12" s="8">
        <v>10</v>
      </c>
      <c r="AD12" s="12">
        <f t="shared" si="8"/>
        <v>0</v>
      </c>
      <c r="AE12" s="1">
        <f t="shared" si="9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8" t="s">
        <v>42</v>
      </c>
      <c r="B13" s="18" t="s">
        <v>43</v>
      </c>
      <c r="C13" s="18">
        <v>165</v>
      </c>
      <c r="D13" s="18"/>
      <c r="E13" s="18">
        <v>131.5</v>
      </c>
      <c r="F13" s="18">
        <v>22.5</v>
      </c>
      <c r="G13" s="19">
        <v>0</v>
      </c>
      <c r="H13" s="18">
        <v>180</v>
      </c>
      <c r="I13" s="18" t="s">
        <v>49</v>
      </c>
      <c r="J13" s="18">
        <v>122.5</v>
      </c>
      <c r="K13" s="18">
        <f t="shared" si="1"/>
        <v>9</v>
      </c>
      <c r="L13" s="18"/>
      <c r="M13" s="18"/>
      <c r="N13" s="20">
        <v>66</v>
      </c>
      <c r="O13" s="20">
        <f t="shared" si="3"/>
        <v>26.3</v>
      </c>
      <c r="P13" s="21"/>
      <c r="Q13" s="21"/>
      <c r="R13" s="21"/>
      <c r="S13" s="18"/>
      <c r="T13" s="18">
        <f t="shared" si="6"/>
        <v>3.3650190114068441</v>
      </c>
      <c r="U13" s="18">
        <f t="shared" si="7"/>
        <v>3.3650190114068441</v>
      </c>
      <c r="V13" s="18">
        <v>23.1</v>
      </c>
      <c r="W13" s="18">
        <v>28.3</v>
      </c>
      <c r="X13" s="18">
        <v>28.6</v>
      </c>
      <c r="Y13" s="18">
        <v>30.7</v>
      </c>
      <c r="Z13" s="18">
        <v>27.3</v>
      </c>
      <c r="AA13" s="18" t="s">
        <v>127</v>
      </c>
      <c r="AB13" s="18">
        <f t="shared" si="2"/>
        <v>0</v>
      </c>
      <c r="AC13" s="19">
        <v>0</v>
      </c>
      <c r="AD13" s="22"/>
      <c r="AE13" s="18"/>
      <c r="AF13" s="18"/>
      <c r="AG13" s="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44</v>
      </c>
      <c r="B14" s="26" t="s">
        <v>43</v>
      </c>
      <c r="C14" s="26"/>
      <c r="D14" s="26"/>
      <c r="E14" s="26"/>
      <c r="F14" s="26"/>
      <c r="G14" s="27">
        <v>0</v>
      </c>
      <c r="H14" s="26">
        <v>180</v>
      </c>
      <c r="I14" s="26" t="s">
        <v>35</v>
      </c>
      <c r="J14" s="26"/>
      <c r="K14" s="26">
        <f t="shared" si="1"/>
        <v>0</v>
      </c>
      <c r="L14" s="26"/>
      <c r="M14" s="26"/>
      <c r="N14" s="26"/>
      <c r="O14" s="26">
        <f t="shared" si="3"/>
        <v>0</v>
      </c>
      <c r="P14" s="28"/>
      <c r="Q14" s="28"/>
      <c r="R14" s="28"/>
      <c r="S14" s="26"/>
      <c r="T14" s="26" t="e">
        <f t="shared" si="6"/>
        <v>#DIV/0!</v>
      </c>
      <c r="U14" s="26" t="e">
        <f t="shared" si="7"/>
        <v>#DIV/0!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 t="s">
        <v>45</v>
      </c>
      <c r="AB14" s="26">
        <f t="shared" si="2"/>
        <v>0</v>
      </c>
      <c r="AC14" s="27">
        <v>0</v>
      </c>
      <c r="AD14" s="29"/>
      <c r="AE14" s="26"/>
      <c r="AF14" s="26">
        <f>VLOOKUP(A14,[1]Sheet!$A:$AG,32,0)</f>
        <v>14</v>
      </c>
      <c r="AG14" s="26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46</v>
      </c>
      <c r="B15" s="26" t="s">
        <v>43</v>
      </c>
      <c r="C15" s="26"/>
      <c r="D15" s="26"/>
      <c r="E15" s="26"/>
      <c r="F15" s="26"/>
      <c r="G15" s="27">
        <v>0</v>
      </c>
      <c r="H15" s="26">
        <v>180</v>
      </c>
      <c r="I15" s="26" t="s">
        <v>35</v>
      </c>
      <c r="J15" s="26"/>
      <c r="K15" s="26">
        <f t="shared" si="1"/>
        <v>0</v>
      </c>
      <c r="L15" s="26"/>
      <c r="M15" s="26"/>
      <c r="N15" s="26"/>
      <c r="O15" s="26">
        <f t="shared" si="3"/>
        <v>0</v>
      </c>
      <c r="P15" s="28"/>
      <c r="Q15" s="28"/>
      <c r="R15" s="28"/>
      <c r="S15" s="26"/>
      <c r="T15" s="26" t="e">
        <f t="shared" si="6"/>
        <v>#DIV/0!</v>
      </c>
      <c r="U15" s="26" t="e">
        <f t="shared" si="7"/>
        <v>#DIV/0!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 t="s">
        <v>45</v>
      </c>
      <c r="AB15" s="26">
        <f t="shared" si="2"/>
        <v>0</v>
      </c>
      <c r="AC15" s="27">
        <v>0</v>
      </c>
      <c r="AD15" s="29"/>
      <c r="AE15" s="26"/>
      <c r="AF15" s="26">
        <f>VLOOKUP(A15,[1]Sheet!$A:$AG,32,0)</f>
        <v>14</v>
      </c>
      <c r="AG15" s="26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6" t="s">
        <v>47</v>
      </c>
      <c r="B16" s="26" t="s">
        <v>43</v>
      </c>
      <c r="C16" s="26"/>
      <c r="D16" s="26"/>
      <c r="E16" s="26"/>
      <c r="F16" s="26"/>
      <c r="G16" s="27">
        <v>0</v>
      </c>
      <c r="H16" s="26">
        <v>180</v>
      </c>
      <c r="I16" s="26" t="s">
        <v>35</v>
      </c>
      <c r="J16" s="26"/>
      <c r="K16" s="26">
        <f t="shared" si="1"/>
        <v>0</v>
      </c>
      <c r="L16" s="26"/>
      <c r="M16" s="26"/>
      <c r="N16" s="26"/>
      <c r="O16" s="26">
        <f t="shared" si="3"/>
        <v>0</v>
      </c>
      <c r="P16" s="28"/>
      <c r="Q16" s="28"/>
      <c r="R16" s="28"/>
      <c r="S16" s="26"/>
      <c r="T16" s="26" t="e">
        <f t="shared" si="6"/>
        <v>#DIV/0!</v>
      </c>
      <c r="U16" s="26" t="e">
        <f t="shared" si="7"/>
        <v>#DIV/0!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 t="s">
        <v>45</v>
      </c>
      <c r="AB16" s="26">
        <f t="shared" si="2"/>
        <v>0</v>
      </c>
      <c r="AC16" s="27">
        <v>0</v>
      </c>
      <c r="AD16" s="29"/>
      <c r="AE16" s="26"/>
      <c r="AF16" s="26">
        <f>VLOOKUP(A16,[1]Sheet!$A:$AG,32,0)</f>
        <v>14</v>
      </c>
      <c r="AG16" s="26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48</v>
      </c>
      <c r="B17" s="18" t="s">
        <v>43</v>
      </c>
      <c r="C17" s="18">
        <v>14</v>
      </c>
      <c r="D17" s="18"/>
      <c r="E17" s="18"/>
      <c r="F17" s="18">
        <v>14</v>
      </c>
      <c r="G17" s="19">
        <v>0</v>
      </c>
      <c r="H17" s="18">
        <v>180</v>
      </c>
      <c r="I17" s="18" t="s">
        <v>49</v>
      </c>
      <c r="J17" s="18"/>
      <c r="K17" s="18">
        <f t="shared" si="1"/>
        <v>0</v>
      </c>
      <c r="L17" s="18"/>
      <c r="M17" s="18"/>
      <c r="N17" s="18"/>
      <c r="O17" s="18">
        <f t="shared" si="3"/>
        <v>0</v>
      </c>
      <c r="P17" s="21"/>
      <c r="Q17" s="21"/>
      <c r="R17" s="21"/>
      <c r="S17" s="18"/>
      <c r="T17" s="18" t="e">
        <f t="shared" si="6"/>
        <v>#DIV/0!</v>
      </c>
      <c r="U17" s="18" t="e">
        <f t="shared" si="7"/>
        <v>#DIV/0!</v>
      </c>
      <c r="V17" s="18">
        <v>0</v>
      </c>
      <c r="W17" s="18">
        <v>0</v>
      </c>
      <c r="X17" s="18">
        <v>0.7</v>
      </c>
      <c r="Y17" s="18">
        <v>0</v>
      </c>
      <c r="Z17" s="18">
        <v>0.7</v>
      </c>
      <c r="AA17" s="31" t="s">
        <v>50</v>
      </c>
      <c r="AB17" s="18">
        <f t="shared" si="2"/>
        <v>0</v>
      </c>
      <c r="AC17" s="19">
        <v>0</v>
      </c>
      <c r="AD17" s="22"/>
      <c r="AE17" s="18"/>
      <c r="AF17" s="18"/>
      <c r="AG17" s="1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254</v>
      </c>
      <c r="D18" s="1">
        <v>336</v>
      </c>
      <c r="E18" s="1">
        <v>180</v>
      </c>
      <c r="F18" s="1">
        <v>329</v>
      </c>
      <c r="G18" s="8">
        <v>0.25</v>
      </c>
      <c r="H18" s="1">
        <v>180</v>
      </c>
      <c r="I18" s="1" t="s">
        <v>35</v>
      </c>
      <c r="J18" s="1">
        <v>180</v>
      </c>
      <c r="K18" s="1">
        <f t="shared" si="1"/>
        <v>0</v>
      </c>
      <c r="L18" s="1"/>
      <c r="M18" s="1"/>
      <c r="N18" s="1">
        <v>0</v>
      </c>
      <c r="O18" s="1">
        <f t="shared" si="3"/>
        <v>36</v>
      </c>
      <c r="P18" s="5">
        <f t="shared" ref="P18" si="10">14*O18-N18-F18</f>
        <v>175</v>
      </c>
      <c r="Q18" s="5">
        <f t="shared" ref="Q18:Q19" si="11">AD18*AC18</f>
        <v>168</v>
      </c>
      <c r="R18" s="5"/>
      <c r="S18" s="1">
        <v>175</v>
      </c>
      <c r="T18" s="1">
        <f t="shared" si="6"/>
        <v>13.805555555555555</v>
      </c>
      <c r="U18" s="1">
        <f t="shared" si="7"/>
        <v>9.1388888888888893</v>
      </c>
      <c r="V18" s="1">
        <v>37.200000000000003</v>
      </c>
      <c r="W18" s="1">
        <v>44.2</v>
      </c>
      <c r="X18" s="1">
        <v>38.4</v>
      </c>
      <c r="Y18" s="1">
        <v>44.8</v>
      </c>
      <c r="Z18" s="1">
        <v>39.799999999999997</v>
      </c>
      <c r="AA18" s="1"/>
      <c r="AB18" s="1">
        <f t="shared" si="2"/>
        <v>43.75</v>
      </c>
      <c r="AC18" s="8">
        <v>12</v>
      </c>
      <c r="AD18" s="12">
        <f t="shared" ref="AD18:AD19" si="12">MROUND(P18,AC18*AF18)/AC18</f>
        <v>14</v>
      </c>
      <c r="AE18" s="1">
        <f t="shared" ref="AE18:AE19" si="13">AD18*AC18*G18</f>
        <v>42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68</v>
      </c>
      <c r="D19" s="1">
        <v>504</v>
      </c>
      <c r="E19" s="1">
        <v>118</v>
      </c>
      <c r="F19" s="1">
        <v>386</v>
      </c>
      <c r="G19" s="8">
        <v>0.25</v>
      </c>
      <c r="H19" s="1">
        <v>180</v>
      </c>
      <c r="I19" s="1" t="s">
        <v>35</v>
      </c>
      <c r="J19" s="1">
        <v>144</v>
      </c>
      <c r="K19" s="1">
        <f t="shared" si="1"/>
        <v>-26</v>
      </c>
      <c r="L19" s="1"/>
      <c r="M19" s="1"/>
      <c r="N19" s="1">
        <v>0</v>
      </c>
      <c r="O19" s="1">
        <f t="shared" si="3"/>
        <v>23.6</v>
      </c>
      <c r="P19" s="5"/>
      <c r="Q19" s="5">
        <f t="shared" si="11"/>
        <v>0</v>
      </c>
      <c r="R19" s="5"/>
      <c r="S19" s="1"/>
      <c r="T19" s="1">
        <f t="shared" si="6"/>
        <v>16.35593220338983</v>
      </c>
      <c r="U19" s="1">
        <f t="shared" si="7"/>
        <v>16.35593220338983</v>
      </c>
      <c r="V19" s="1">
        <v>33.6</v>
      </c>
      <c r="W19" s="1">
        <v>42.6</v>
      </c>
      <c r="X19" s="1">
        <v>27.4</v>
      </c>
      <c r="Y19" s="1">
        <v>38.200000000000003</v>
      </c>
      <c r="Z19" s="1">
        <v>35</v>
      </c>
      <c r="AA19" s="1"/>
      <c r="AB19" s="1">
        <f t="shared" si="2"/>
        <v>0</v>
      </c>
      <c r="AC19" s="8">
        <v>12</v>
      </c>
      <c r="AD19" s="12">
        <f t="shared" si="12"/>
        <v>0</v>
      </c>
      <c r="AE19" s="1">
        <f t="shared" si="13"/>
        <v>0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53</v>
      </c>
      <c r="B20" s="18" t="s">
        <v>43</v>
      </c>
      <c r="C20" s="18">
        <v>9</v>
      </c>
      <c r="D20" s="18"/>
      <c r="E20" s="18"/>
      <c r="F20" s="18">
        <v>9</v>
      </c>
      <c r="G20" s="19">
        <v>0</v>
      </c>
      <c r="H20" s="18">
        <v>180</v>
      </c>
      <c r="I20" s="18" t="s">
        <v>49</v>
      </c>
      <c r="J20" s="18"/>
      <c r="K20" s="18">
        <f t="shared" si="1"/>
        <v>0</v>
      </c>
      <c r="L20" s="18"/>
      <c r="M20" s="18"/>
      <c r="N20" s="18"/>
      <c r="O20" s="18">
        <f t="shared" si="3"/>
        <v>0</v>
      </c>
      <c r="P20" s="21"/>
      <c r="Q20" s="21"/>
      <c r="R20" s="21"/>
      <c r="S20" s="18"/>
      <c r="T20" s="18" t="e">
        <f t="shared" si="6"/>
        <v>#DIV/0!</v>
      </c>
      <c r="U20" s="18" t="e">
        <f t="shared" si="7"/>
        <v>#DIV/0!</v>
      </c>
      <c r="V20" s="18">
        <v>-0.4</v>
      </c>
      <c r="W20" s="18">
        <v>0</v>
      </c>
      <c r="X20" s="18">
        <v>0</v>
      </c>
      <c r="Y20" s="18">
        <v>0</v>
      </c>
      <c r="Z20" s="18">
        <v>0.6</v>
      </c>
      <c r="AA20" s="31" t="s">
        <v>50</v>
      </c>
      <c r="AB20" s="18">
        <f t="shared" si="2"/>
        <v>0</v>
      </c>
      <c r="AC20" s="19">
        <v>0</v>
      </c>
      <c r="AD20" s="22"/>
      <c r="AE20" s="18"/>
      <c r="AF20" s="18"/>
      <c r="AG20" s="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43</v>
      </c>
      <c r="C21" s="1"/>
      <c r="D21" s="1">
        <v>362.6</v>
      </c>
      <c r="E21" s="1">
        <v>107.3</v>
      </c>
      <c r="F21" s="1">
        <v>255.3</v>
      </c>
      <c r="G21" s="8">
        <v>1</v>
      </c>
      <c r="H21" s="1">
        <v>180</v>
      </c>
      <c r="I21" s="1" t="s">
        <v>35</v>
      </c>
      <c r="J21" s="1">
        <v>116.9</v>
      </c>
      <c r="K21" s="1">
        <f t="shared" si="1"/>
        <v>-9.6000000000000085</v>
      </c>
      <c r="L21" s="1"/>
      <c r="M21" s="1"/>
      <c r="N21" s="1">
        <v>0</v>
      </c>
      <c r="O21" s="1">
        <f t="shared" si="3"/>
        <v>21.46</v>
      </c>
      <c r="P21" s="5">
        <f t="shared" ref="P21:P29" si="14">14*O21-N21-F21</f>
        <v>45.139999999999986</v>
      </c>
      <c r="Q21" s="5">
        <f t="shared" ref="Q21:Q30" si="15">AD21*AC21</f>
        <v>51.800000000000004</v>
      </c>
      <c r="R21" s="5"/>
      <c r="S21" s="1">
        <v>45.139999999999986</v>
      </c>
      <c r="T21" s="1">
        <f t="shared" si="6"/>
        <v>14.310344827586208</v>
      </c>
      <c r="U21" s="1">
        <f t="shared" si="7"/>
        <v>11.896551724137931</v>
      </c>
      <c r="V21" s="1">
        <v>12.58</v>
      </c>
      <c r="W21" s="1">
        <v>32.619999999999997</v>
      </c>
      <c r="X21" s="1">
        <v>0</v>
      </c>
      <c r="Y21" s="1">
        <v>0</v>
      </c>
      <c r="Z21" s="1">
        <v>0</v>
      </c>
      <c r="AA21" s="1" t="s">
        <v>55</v>
      </c>
      <c r="AB21" s="1">
        <f t="shared" si="2"/>
        <v>45.139999999999986</v>
      </c>
      <c r="AC21" s="8">
        <v>3.7</v>
      </c>
      <c r="AD21" s="12">
        <f t="shared" ref="AD21:AD30" si="16">MROUND(P21,AC21*AF21)/AC21</f>
        <v>14</v>
      </c>
      <c r="AE21" s="1">
        <f t="shared" ref="AE21:AE30" si="17">AD21*AC21*G21</f>
        <v>51.800000000000004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109</v>
      </c>
      <c r="D22" s="1">
        <v>126</v>
      </c>
      <c r="E22" s="1">
        <v>59</v>
      </c>
      <c r="F22" s="1">
        <v>150</v>
      </c>
      <c r="G22" s="8">
        <v>0.3</v>
      </c>
      <c r="H22" s="1">
        <v>180</v>
      </c>
      <c r="I22" s="1" t="s">
        <v>57</v>
      </c>
      <c r="J22" s="1">
        <v>57</v>
      </c>
      <c r="K22" s="1">
        <f t="shared" si="1"/>
        <v>2</v>
      </c>
      <c r="L22" s="1"/>
      <c r="M22" s="1"/>
      <c r="N22" s="1">
        <v>0</v>
      </c>
      <c r="O22" s="1">
        <f t="shared" si="3"/>
        <v>11.8</v>
      </c>
      <c r="P22" s="5">
        <f>20*O22-N22-F22</f>
        <v>86</v>
      </c>
      <c r="Q22" s="5">
        <f t="shared" si="15"/>
        <v>126</v>
      </c>
      <c r="R22" s="5"/>
      <c r="S22" s="1">
        <v>86</v>
      </c>
      <c r="T22" s="1">
        <f t="shared" si="6"/>
        <v>23.389830508474574</v>
      </c>
      <c r="U22" s="1">
        <f t="shared" si="7"/>
        <v>12.711864406779661</v>
      </c>
      <c r="V22" s="1">
        <v>7.2</v>
      </c>
      <c r="W22" s="1">
        <v>13.2</v>
      </c>
      <c r="X22" s="1">
        <v>13.4</v>
      </c>
      <c r="Y22" s="1">
        <v>0</v>
      </c>
      <c r="Z22" s="1">
        <v>0</v>
      </c>
      <c r="AA22" s="1"/>
      <c r="AB22" s="1">
        <f t="shared" si="2"/>
        <v>25.8</v>
      </c>
      <c r="AC22" s="8">
        <v>9</v>
      </c>
      <c r="AD22" s="12">
        <f t="shared" si="16"/>
        <v>14</v>
      </c>
      <c r="AE22" s="1">
        <f t="shared" si="17"/>
        <v>37.799999999999997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4" t="s">
        <v>59</v>
      </c>
      <c r="B23" s="24" t="s">
        <v>43</v>
      </c>
      <c r="C23" s="24"/>
      <c r="D23" s="24">
        <v>132</v>
      </c>
      <c r="E23" s="1"/>
      <c r="F23" s="1">
        <v>132</v>
      </c>
      <c r="G23" s="8">
        <v>1</v>
      </c>
      <c r="H23" s="1">
        <v>180</v>
      </c>
      <c r="I23" s="1" t="s">
        <v>35</v>
      </c>
      <c r="J23" s="1"/>
      <c r="K23" s="1">
        <f t="shared" si="1"/>
        <v>0</v>
      </c>
      <c r="L23" s="1"/>
      <c r="M23" s="1"/>
      <c r="N23" s="17">
        <f>N13</f>
        <v>66</v>
      </c>
      <c r="O23" s="25">
        <f t="shared" si="3"/>
        <v>0</v>
      </c>
      <c r="P23" s="5"/>
      <c r="Q23" s="5">
        <f t="shared" si="15"/>
        <v>0</v>
      </c>
      <c r="R23" s="5"/>
      <c r="S23" s="1"/>
      <c r="T23" s="1" t="e">
        <f t="shared" si="6"/>
        <v>#DIV/0!</v>
      </c>
      <c r="U23" s="1" t="e">
        <f t="shared" si="7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128</v>
      </c>
      <c r="AB23" s="1">
        <f t="shared" si="2"/>
        <v>0</v>
      </c>
      <c r="AC23" s="8">
        <v>5.5</v>
      </c>
      <c r="AD23" s="12">
        <f t="shared" si="16"/>
        <v>0</v>
      </c>
      <c r="AE23" s="1">
        <f t="shared" si="17"/>
        <v>0</v>
      </c>
      <c r="AF23" s="1">
        <v>12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150</v>
      </c>
      <c r="D24" s="1">
        <v>162</v>
      </c>
      <c r="E24" s="1">
        <v>45</v>
      </c>
      <c r="F24" s="1">
        <v>232</v>
      </c>
      <c r="G24" s="8">
        <v>0.3</v>
      </c>
      <c r="H24" s="1">
        <v>180</v>
      </c>
      <c r="I24" s="1" t="s">
        <v>57</v>
      </c>
      <c r="J24" s="1">
        <v>47</v>
      </c>
      <c r="K24" s="1">
        <f t="shared" si="1"/>
        <v>-2</v>
      </c>
      <c r="L24" s="1"/>
      <c r="M24" s="1"/>
      <c r="N24" s="1">
        <v>0</v>
      </c>
      <c r="O24" s="1">
        <f t="shared" si="3"/>
        <v>9</v>
      </c>
      <c r="P24" s="5"/>
      <c r="Q24" s="5">
        <f t="shared" si="15"/>
        <v>0</v>
      </c>
      <c r="R24" s="5"/>
      <c r="S24" s="1"/>
      <c r="T24" s="1">
        <f t="shared" si="6"/>
        <v>25.777777777777779</v>
      </c>
      <c r="U24" s="1">
        <f t="shared" si="7"/>
        <v>25.777777777777779</v>
      </c>
      <c r="V24" s="1">
        <v>9</v>
      </c>
      <c r="W24" s="1">
        <v>18</v>
      </c>
      <c r="X24" s="1">
        <v>10.4</v>
      </c>
      <c r="Y24" s="1">
        <v>1.2</v>
      </c>
      <c r="Z24" s="1">
        <v>2.8</v>
      </c>
      <c r="AA24" s="7" t="s">
        <v>58</v>
      </c>
      <c r="AB24" s="1">
        <f t="shared" si="2"/>
        <v>0</v>
      </c>
      <c r="AC24" s="8">
        <v>9</v>
      </c>
      <c r="AD24" s="12">
        <f t="shared" si="16"/>
        <v>0</v>
      </c>
      <c r="AE24" s="1">
        <f t="shared" si="17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15</v>
      </c>
      <c r="D25" s="1">
        <v>165</v>
      </c>
      <c r="E25" s="1">
        <v>23</v>
      </c>
      <c r="F25" s="1">
        <v>145</v>
      </c>
      <c r="G25" s="8">
        <v>0.3</v>
      </c>
      <c r="H25" s="1">
        <v>180</v>
      </c>
      <c r="I25" s="1" t="s">
        <v>57</v>
      </c>
      <c r="J25" s="1">
        <v>26</v>
      </c>
      <c r="K25" s="1">
        <f t="shared" si="1"/>
        <v>-3</v>
      </c>
      <c r="L25" s="1"/>
      <c r="M25" s="1"/>
      <c r="N25" s="1">
        <v>0</v>
      </c>
      <c r="O25" s="1">
        <f t="shared" si="3"/>
        <v>4.5999999999999996</v>
      </c>
      <c r="P25" s="5"/>
      <c r="Q25" s="5">
        <f t="shared" si="15"/>
        <v>0</v>
      </c>
      <c r="R25" s="5"/>
      <c r="S25" s="1"/>
      <c r="T25" s="1">
        <f t="shared" si="6"/>
        <v>31.521739130434785</v>
      </c>
      <c r="U25" s="1">
        <f t="shared" si="7"/>
        <v>31.521739130434785</v>
      </c>
      <c r="V25" s="1">
        <v>6.8</v>
      </c>
      <c r="W25" s="1">
        <v>16</v>
      </c>
      <c r="X25" s="1">
        <v>4.5999999999999996</v>
      </c>
      <c r="Y25" s="1">
        <v>1.2</v>
      </c>
      <c r="Z25" s="1">
        <v>2.8</v>
      </c>
      <c r="AA25" s="1"/>
      <c r="AB25" s="1">
        <f t="shared" si="2"/>
        <v>0</v>
      </c>
      <c r="AC25" s="8">
        <v>9</v>
      </c>
      <c r="AD25" s="12">
        <f t="shared" si="16"/>
        <v>0</v>
      </c>
      <c r="AE25" s="1">
        <f t="shared" si="17"/>
        <v>0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811</v>
      </c>
      <c r="D26" s="1">
        <v>84</v>
      </c>
      <c r="E26" s="1">
        <v>448</v>
      </c>
      <c r="F26" s="1">
        <v>334</v>
      </c>
      <c r="G26" s="8">
        <v>0.25</v>
      </c>
      <c r="H26" s="1">
        <v>180</v>
      </c>
      <c r="I26" s="1" t="s">
        <v>35</v>
      </c>
      <c r="J26" s="1">
        <v>453</v>
      </c>
      <c r="K26" s="1">
        <f t="shared" si="1"/>
        <v>-5</v>
      </c>
      <c r="L26" s="1"/>
      <c r="M26" s="1"/>
      <c r="N26" s="1">
        <v>504</v>
      </c>
      <c r="O26" s="1">
        <f t="shared" si="3"/>
        <v>89.6</v>
      </c>
      <c r="P26" s="5">
        <f t="shared" si="14"/>
        <v>416.39999999999986</v>
      </c>
      <c r="Q26" s="5">
        <f t="shared" si="15"/>
        <v>420</v>
      </c>
      <c r="R26" s="5"/>
      <c r="S26" s="1">
        <v>416.39999999999986</v>
      </c>
      <c r="T26" s="1">
        <f t="shared" si="6"/>
        <v>14.040178571428573</v>
      </c>
      <c r="U26" s="1">
        <f t="shared" si="7"/>
        <v>9.3526785714285712</v>
      </c>
      <c r="V26" s="1">
        <v>91.4</v>
      </c>
      <c r="W26" s="1">
        <v>86.4</v>
      </c>
      <c r="X26" s="1">
        <v>112.8</v>
      </c>
      <c r="Y26" s="1">
        <v>96.2</v>
      </c>
      <c r="Z26" s="1">
        <v>77.599999999999994</v>
      </c>
      <c r="AA26" s="1"/>
      <c r="AB26" s="1">
        <f t="shared" si="2"/>
        <v>104.09999999999997</v>
      </c>
      <c r="AC26" s="8">
        <v>6</v>
      </c>
      <c r="AD26" s="12">
        <f t="shared" si="16"/>
        <v>70</v>
      </c>
      <c r="AE26" s="1">
        <f t="shared" si="17"/>
        <v>105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425</v>
      </c>
      <c r="D27" s="1">
        <v>84</v>
      </c>
      <c r="E27" s="1">
        <v>143</v>
      </c>
      <c r="F27" s="1">
        <v>326</v>
      </c>
      <c r="G27" s="8">
        <v>0.25</v>
      </c>
      <c r="H27" s="1">
        <v>180</v>
      </c>
      <c r="I27" s="1" t="s">
        <v>35</v>
      </c>
      <c r="J27" s="1">
        <v>145</v>
      </c>
      <c r="K27" s="1">
        <f t="shared" si="1"/>
        <v>-2</v>
      </c>
      <c r="L27" s="1"/>
      <c r="M27" s="1"/>
      <c r="N27" s="1">
        <v>0</v>
      </c>
      <c r="O27" s="1">
        <f t="shared" si="3"/>
        <v>28.6</v>
      </c>
      <c r="P27" s="5">
        <f t="shared" si="14"/>
        <v>74.400000000000034</v>
      </c>
      <c r="Q27" s="5">
        <f t="shared" si="15"/>
        <v>84</v>
      </c>
      <c r="R27" s="5"/>
      <c r="S27" s="1">
        <v>74.400000000000034</v>
      </c>
      <c r="T27" s="1">
        <f t="shared" si="6"/>
        <v>14.335664335664335</v>
      </c>
      <c r="U27" s="1">
        <f t="shared" si="7"/>
        <v>11.398601398601398</v>
      </c>
      <c r="V27" s="1">
        <v>31.8</v>
      </c>
      <c r="W27" s="1">
        <v>40</v>
      </c>
      <c r="X27" s="1">
        <v>51.6</v>
      </c>
      <c r="Y27" s="1">
        <v>53.4</v>
      </c>
      <c r="Z27" s="1">
        <v>34.6</v>
      </c>
      <c r="AA27" s="1"/>
      <c r="AB27" s="1">
        <f t="shared" si="2"/>
        <v>18.600000000000009</v>
      </c>
      <c r="AC27" s="8">
        <v>6</v>
      </c>
      <c r="AD27" s="12">
        <f t="shared" si="16"/>
        <v>14</v>
      </c>
      <c r="AE27" s="1">
        <f t="shared" si="17"/>
        <v>21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180</v>
      </c>
      <c r="D28" s="1">
        <v>252</v>
      </c>
      <c r="E28" s="1">
        <v>122</v>
      </c>
      <c r="F28" s="1">
        <v>247</v>
      </c>
      <c r="G28" s="8">
        <v>0.25</v>
      </c>
      <c r="H28" s="1">
        <v>180</v>
      </c>
      <c r="I28" s="1" t="s">
        <v>35</v>
      </c>
      <c r="J28" s="1">
        <v>123</v>
      </c>
      <c r="K28" s="1">
        <f t="shared" si="1"/>
        <v>-1</v>
      </c>
      <c r="L28" s="1"/>
      <c r="M28" s="1"/>
      <c r="N28" s="1">
        <v>0</v>
      </c>
      <c r="O28" s="1">
        <f t="shared" si="3"/>
        <v>24.4</v>
      </c>
      <c r="P28" s="5">
        <f t="shared" si="14"/>
        <v>94.599999999999966</v>
      </c>
      <c r="Q28" s="5">
        <f t="shared" si="15"/>
        <v>84</v>
      </c>
      <c r="R28" s="5"/>
      <c r="S28" s="1">
        <v>94.599999999999966</v>
      </c>
      <c r="T28" s="1">
        <f t="shared" si="6"/>
        <v>13.565573770491804</v>
      </c>
      <c r="U28" s="1">
        <f t="shared" si="7"/>
        <v>10.122950819672132</v>
      </c>
      <c r="V28" s="1">
        <v>26.2</v>
      </c>
      <c r="W28" s="1">
        <v>33</v>
      </c>
      <c r="X28" s="1">
        <v>23.4</v>
      </c>
      <c r="Y28" s="1">
        <v>37.200000000000003</v>
      </c>
      <c r="Z28" s="1">
        <v>27.6</v>
      </c>
      <c r="AA28" s="1"/>
      <c r="AB28" s="1">
        <f t="shared" si="2"/>
        <v>23.649999999999991</v>
      </c>
      <c r="AC28" s="8">
        <v>6</v>
      </c>
      <c r="AD28" s="12">
        <f t="shared" si="16"/>
        <v>14</v>
      </c>
      <c r="AE28" s="1">
        <f t="shared" si="17"/>
        <v>21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43</v>
      </c>
      <c r="C29" s="1">
        <v>426</v>
      </c>
      <c r="D29" s="1">
        <v>72</v>
      </c>
      <c r="E29" s="1">
        <v>240</v>
      </c>
      <c r="F29" s="17">
        <f>216+F34</f>
        <v>168</v>
      </c>
      <c r="G29" s="8">
        <v>1</v>
      </c>
      <c r="H29" s="1">
        <v>180</v>
      </c>
      <c r="I29" s="1" t="s">
        <v>35</v>
      </c>
      <c r="J29" s="1">
        <v>238</v>
      </c>
      <c r="K29" s="1">
        <f t="shared" si="1"/>
        <v>2</v>
      </c>
      <c r="L29" s="1"/>
      <c r="M29" s="1"/>
      <c r="N29" s="1">
        <v>432</v>
      </c>
      <c r="O29" s="1">
        <f t="shared" si="3"/>
        <v>48</v>
      </c>
      <c r="P29" s="5">
        <f t="shared" si="14"/>
        <v>72</v>
      </c>
      <c r="Q29" s="5">
        <f t="shared" si="15"/>
        <v>72</v>
      </c>
      <c r="R29" s="5"/>
      <c r="S29" s="1">
        <v>72</v>
      </c>
      <c r="T29" s="1">
        <f t="shared" si="6"/>
        <v>14</v>
      </c>
      <c r="U29" s="1">
        <f t="shared" si="7"/>
        <v>12.5</v>
      </c>
      <c r="V29" s="1">
        <v>60</v>
      </c>
      <c r="W29" s="1">
        <v>56.4</v>
      </c>
      <c r="X29" s="1">
        <v>67</v>
      </c>
      <c r="Y29" s="1">
        <v>56.2</v>
      </c>
      <c r="Z29" s="1">
        <v>45.6</v>
      </c>
      <c r="AA29" s="1" t="s">
        <v>66</v>
      </c>
      <c r="AB29" s="1">
        <f t="shared" si="2"/>
        <v>72</v>
      </c>
      <c r="AC29" s="8">
        <v>6</v>
      </c>
      <c r="AD29" s="12">
        <f t="shared" si="16"/>
        <v>12</v>
      </c>
      <c r="AE29" s="1">
        <f t="shared" si="17"/>
        <v>72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43</v>
      </c>
      <c r="D30" s="1">
        <v>504</v>
      </c>
      <c r="E30" s="1">
        <v>189</v>
      </c>
      <c r="F30" s="1">
        <v>334</v>
      </c>
      <c r="G30" s="8">
        <v>0.25</v>
      </c>
      <c r="H30" s="1">
        <v>365</v>
      </c>
      <c r="I30" s="1" t="s">
        <v>35</v>
      </c>
      <c r="J30" s="1">
        <v>199</v>
      </c>
      <c r="K30" s="1">
        <f t="shared" si="1"/>
        <v>-10</v>
      </c>
      <c r="L30" s="1"/>
      <c r="M30" s="1"/>
      <c r="N30" s="1">
        <v>168</v>
      </c>
      <c r="O30" s="1">
        <f t="shared" si="3"/>
        <v>37.799999999999997</v>
      </c>
      <c r="P30" s="5">
        <f>16*O30-N30-F30</f>
        <v>102.79999999999995</v>
      </c>
      <c r="Q30" s="5">
        <f t="shared" si="15"/>
        <v>168</v>
      </c>
      <c r="R30" s="5"/>
      <c r="S30" s="1">
        <v>102.79999999999995</v>
      </c>
      <c r="T30" s="1">
        <f t="shared" si="6"/>
        <v>17.724867724867725</v>
      </c>
      <c r="U30" s="1">
        <f t="shared" si="7"/>
        <v>13.280423280423282</v>
      </c>
      <c r="V30" s="1">
        <v>39</v>
      </c>
      <c r="W30" s="1">
        <v>56.4</v>
      </c>
      <c r="X30" s="1">
        <v>33.799999999999997</v>
      </c>
      <c r="Y30" s="1">
        <v>34</v>
      </c>
      <c r="Z30" s="1">
        <v>39.6</v>
      </c>
      <c r="AA30" s="1" t="s">
        <v>68</v>
      </c>
      <c r="AB30" s="1">
        <f t="shared" si="2"/>
        <v>25.699999999999989</v>
      </c>
      <c r="AC30" s="8">
        <v>12</v>
      </c>
      <c r="AD30" s="12">
        <f t="shared" si="16"/>
        <v>14</v>
      </c>
      <c r="AE30" s="1">
        <f t="shared" si="17"/>
        <v>42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69</v>
      </c>
      <c r="B31" s="18" t="s">
        <v>34</v>
      </c>
      <c r="C31" s="18">
        <v>585</v>
      </c>
      <c r="D31" s="30">
        <v>168</v>
      </c>
      <c r="E31" s="17">
        <v>325</v>
      </c>
      <c r="F31" s="17">
        <v>336</v>
      </c>
      <c r="G31" s="19">
        <v>0</v>
      </c>
      <c r="H31" s="18" t="e">
        <v>#N/A</v>
      </c>
      <c r="I31" s="18" t="s">
        <v>49</v>
      </c>
      <c r="J31" s="18">
        <v>333</v>
      </c>
      <c r="K31" s="18">
        <f t="shared" si="1"/>
        <v>-8</v>
      </c>
      <c r="L31" s="18"/>
      <c r="M31" s="18"/>
      <c r="N31" s="18"/>
      <c r="O31" s="18">
        <f t="shared" si="3"/>
        <v>65</v>
      </c>
      <c r="P31" s="21"/>
      <c r="Q31" s="21"/>
      <c r="R31" s="21"/>
      <c r="S31" s="18"/>
      <c r="T31" s="18">
        <f t="shared" si="6"/>
        <v>5.1692307692307695</v>
      </c>
      <c r="U31" s="18">
        <f t="shared" si="7"/>
        <v>5.1692307692307695</v>
      </c>
      <c r="V31" s="18">
        <v>25.8</v>
      </c>
      <c r="W31" s="18">
        <v>40.200000000000003</v>
      </c>
      <c r="X31" s="18">
        <v>86</v>
      </c>
      <c r="Y31" s="18">
        <v>63.8</v>
      </c>
      <c r="Z31" s="18">
        <v>67</v>
      </c>
      <c r="AA31" s="30" t="s">
        <v>70</v>
      </c>
      <c r="AB31" s="18">
        <f t="shared" si="2"/>
        <v>0</v>
      </c>
      <c r="AC31" s="19">
        <v>0</v>
      </c>
      <c r="AD31" s="22"/>
      <c r="AE31" s="18"/>
      <c r="AF31" s="18"/>
      <c r="AG31" s="1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27</v>
      </c>
      <c r="D32" s="1"/>
      <c r="E32" s="17">
        <f>28+E31</f>
        <v>353</v>
      </c>
      <c r="F32" s="17">
        <f>-12+F31</f>
        <v>324</v>
      </c>
      <c r="G32" s="8">
        <v>0.25</v>
      </c>
      <c r="H32" s="1">
        <v>365</v>
      </c>
      <c r="I32" s="1" t="s">
        <v>35</v>
      </c>
      <c r="J32" s="1">
        <v>29</v>
      </c>
      <c r="K32" s="1">
        <f t="shared" si="1"/>
        <v>324</v>
      </c>
      <c r="L32" s="1"/>
      <c r="M32" s="1"/>
      <c r="N32" s="1">
        <v>336</v>
      </c>
      <c r="O32" s="1">
        <f t="shared" si="3"/>
        <v>70.599999999999994</v>
      </c>
      <c r="P32" s="5">
        <f t="shared" ref="P32:P33" si="18">14*O32-N32-F32</f>
        <v>328.39999999999986</v>
      </c>
      <c r="Q32" s="5">
        <f t="shared" ref="Q32:Q33" si="19">AD32*AC32</f>
        <v>336</v>
      </c>
      <c r="R32" s="5"/>
      <c r="S32" s="1">
        <v>328.39999999999986</v>
      </c>
      <c r="T32" s="1">
        <f t="shared" si="6"/>
        <v>14.107648725212465</v>
      </c>
      <c r="U32" s="1">
        <f t="shared" si="7"/>
        <v>9.3484419263456093</v>
      </c>
      <c r="V32" s="1">
        <v>66.599999999999994</v>
      </c>
      <c r="W32" s="1">
        <v>63.4</v>
      </c>
      <c r="X32" s="1">
        <v>86</v>
      </c>
      <c r="Y32" s="1">
        <v>63.8</v>
      </c>
      <c r="Z32" s="1">
        <v>67</v>
      </c>
      <c r="AA32" s="1" t="s">
        <v>66</v>
      </c>
      <c r="AB32" s="1">
        <f t="shared" si="2"/>
        <v>82.099999999999966</v>
      </c>
      <c r="AC32" s="8">
        <v>12</v>
      </c>
      <c r="AD32" s="12">
        <f t="shared" ref="AD32:AD33" si="20">MROUND(P32,AC32*AF32)/AC32</f>
        <v>28</v>
      </c>
      <c r="AE32" s="1">
        <f t="shared" ref="AE32:AE33" si="21">AD32*AC32*G32</f>
        <v>84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334</v>
      </c>
      <c r="D33" s="1">
        <v>168</v>
      </c>
      <c r="E33" s="1">
        <v>236</v>
      </c>
      <c r="F33" s="1">
        <v>211</v>
      </c>
      <c r="G33" s="8">
        <v>0.25</v>
      </c>
      <c r="H33" s="1">
        <v>180</v>
      </c>
      <c r="I33" s="1" t="s">
        <v>35</v>
      </c>
      <c r="J33" s="1">
        <v>237</v>
      </c>
      <c r="K33" s="1">
        <f t="shared" si="1"/>
        <v>-1</v>
      </c>
      <c r="L33" s="1"/>
      <c r="M33" s="1"/>
      <c r="N33" s="1">
        <v>336</v>
      </c>
      <c r="O33" s="1">
        <f t="shared" si="3"/>
        <v>47.2</v>
      </c>
      <c r="P33" s="5">
        <f t="shared" si="18"/>
        <v>113.80000000000007</v>
      </c>
      <c r="Q33" s="5">
        <f t="shared" si="19"/>
        <v>168</v>
      </c>
      <c r="R33" s="5"/>
      <c r="S33" s="1">
        <v>113.80000000000007</v>
      </c>
      <c r="T33" s="1">
        <f t="shared" si="6"/>
        <v>15.148305084745761</v>
      </c>
      <c r="U33" s="1">
        <f t="shared" si="7"/>
        <v>11.588983050847457</v>
      </c>
      <c r="V33" s="1">
        <v>50.4</v>
      </c>
      <c r="W33" s="1">
        <v>25.6</v>
      </c>
      <c r="X33" s="1">
        <v>42.4</v>
      </c>
      <c r="Y33" s="1">
        <v>57</v>
      </c>
      <c r="Z33" s="1">
        <v>40</v>
      </c>
      <c r="AA33" s="1"/>
      <c r="AB33" s="1">
        <f t="shared" si="2"/>
        <v>28.450000000000017</v>
      </c>
      <c r="AC33" s="8">
        <v>12</v>
      </c>
      <c r="AD33" s="12">
        <f t="shared" si="20"/>
        <v>14</v>
      </c>
      <c r="AE33" s="1">
        <f t="shared" si="21"/>
        <v>42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73</v>
      </c>
      <c r="B34" s="18" t="s">
        <v>43</v>
      </c>
      <c r="C34" s="18">
        <v>-48</v>
      </c>
      <c r="D34" s="18"/>
      <c r="E34" s="18"/>
      <c r="F34" s="17">
        <v>-48</v>
      </c>
      <c r="G34" s="19">
        <v>0</v>
      </c>
      <c r="H34" s="18" t="e">
        <v>#N/A</v>
      </c>
      <c r="I34" s="18" t="s">
        <v>49</v>
      </c>
      <c r="J34" s="18"/>
      <c r="K34" s="18">
        <f t="shared" si="1"/>
        <v>0</v>
      </c>
      <c r="L34" s="18"/>
      <c r="M34" s="18"/>
      <c r="N34" s="18"/>
      <c r="O34" s="18">
        <f t="shared" si="3"/>
        <v>0</v>
      </c>
      <c r="P34" s="21"/>
      <c r="Q34" s="21"/>
      <c r="R34" s="21"/>
      <c r="S34" s="18"/>
      <c r="T34" s="18" t="e">
        <f t="shared" si="6"/>
        <v>#DIV/0!</v>
      </c>
      <c r="U34" s="18" t="e">
        <f t="shared" si="7"/>
        <v>#DIV/0!</v>
      </c>
      <c r="V34" s="18">
        <v>1.2</v>
      </c>
      <c r="W34" s="18">
        <v>6</v>
      </c>
      <c r="X34" s="18">
        <v>2.4</v>
      </c>
      <c r="Y34" s="18">
        <v>2.4</v>
      </c>
      <c r="Z34" s="18">
        <v>0</v>
      </c>
      <c r="AA34" s="18" t="s">
        <v>74</v>
      </c>
      <c r="AB34" s="18">
        <f t="shared" si="2"/>
        <v>0</v>
      </c>
      <c r="AC34" s="19">
        <v>0</v>
      </c>
      <c r="AD34" s="22"/>
      <c r="AE34" s="18"/>
      <c r="AF34" s="18"/>
      <c r="AG34" s="1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399</v>
      </c>
      <c r="D35" s="1"/>
      <c r="E35" s="1">
        <v>89</v>
      </c>
      <c r="F35" s="1">
        <v>269</v>
      </c>
      <c r="G35" s="8">
        <v>0.25</v>
      </c>
      <c r="H35" s="1">
        <v>180</v>
      </c>
      <c r="I35" s="1" t="s">
        <v>35</v>
      </c>
      <c r="J35" s="1">
        <v>90</v>
      </c>
      <c r="K35" s="1">
        <f t="shared" si="1"/>
        <v>-1</v>
      </c>
      <c r="L35" s="1"/>
      <c r="M35" s="1"/>
      <c r="N35" s="1">
        <v>0</v>
      </c>
      <c r="O35" s="1">
        <f t="shared" si="3"/>
        <v>17.8</v>
      </c>
      <c r="P35" s="5"/>
      <c r="Q35" s="5">
        <f t="shared" ref="Q35:Q36" si="22">AD35*AC35</f>
        <v>0</v>
      </c>
      <c r="R35" s="5"/>
      <c r="S35" s="1"/>
      <c r="T35" s="1">
        <f t="shared" si="6"/>
        <v>15.112359550561797</v>
      </c>
      <c r="U35" s="1">
        <f t="shared" si="7"/>
        <v>15.112359550561797</v>
      </c>
      <c r="V35" s="1">
        <v>24.4</v>
      </c>
      <c r="W35" s="1">
        <v>30.4</v>
      </c>
      <c r="X35" s="1">
        <v>8</v>
      </c>
      <c r="Y35" s="1">
        <v>6.8</v>
      </c>
      <c r="Z35" s="1">
        <v>41.2</v>
      </c>
      <c r="AA35" s="1" t="s">
        <v>68</v>
      </c>
      <c r="AB35" s="1">
        <f t="shared" si="2"/>
        <v>0</v>
      </c>
      <c r="AC35" s="8">
        <v>6</v>
      </c>
      <c r="AD35" s="12">
        <f t="shared" ref="AD35:AD36" si="23">MROUND(P35,AC35*AF35)/AC35</f>
        <v>0</v>
      </c>
      <c r="AE35" s="1">
        <f t="shared" ref="AE35:AE36" si="24">AD35*AC35*G35</f>
        <v>0</v>
      </c>
      <c r="AF35" s="1">
        <f>VLOOKUP(A35,[1]Sheet!$A:$AG,32,0)</f>
        <v>14</v>
      </c>
      <c r="AG35" s="1">
        <f>VLOOKUP(A35,[1]Sheet!$A:$AG,33,0)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213</v>
      </c>
      <c r="D36" s="1">
        <v>168</v>
      </c>
      <c r="E36" s="1">
        <v>68</v>
      </c>
      <c r="F36" s="1">
        <v>282</v>
      </c>
      <c r="G36" s="8">
        <v>0.25</v>
      </c>
      <c r="H36" s="1">
        <v>180</v>
      </c>
      <c r="I36" s="1" t="s">
        <v>35</v>
      </c>
      <c r="J36" s="1">
        <v>68</v>
      </c>
      <c r="K36" s="1">
        <f t="shared" si="1"/>
        <v>0</v>
      </c>
      <c r="L36" s="1"/>
      <c r="M36" s="1"/>
      <c r="N36" s="1">
        <v>0</v>
      </c>
      <c r="O36" s="1">
        <f t="shared" si="3"/>
        <v>13.6</v>
      </c>
      <c r="P36" s="5"/>
      <c r="Q36" s="5">
        <f t="shared" si="22"/>
        <v>0</v>
      </c>
      <c r="R36" s="5"/>
      <c r="S36" s="1"/>
      <c r="T36" s="1">
        <f t="shared" si="6"/>
        <v>20.735294117647058</v>
      </c>
      <c r="U36" s="1">
        <f t="shared" si="7"/>
        <v>20.735294117647058</v>
      </c>
      <c r="V36" s="1">
        <v>18.2</v>
      </c>
      <c r="W36" s="1">
        <v>11.6</v>
      </c>
      <c r="X36" s="1">
        <v>18.399999999999999</v>
      </c>
      <c r="Y36" s="1">
        <v>30.6</v>
      </c>
      <c r="Z36" s="1">
        <v>20</v>
      </c>
      <c r="AA36" s="7" t="s">
        <v>58</v>
      </c>
      <c r="AB36" s="1">
        <f t="shared" si="2"/>
        <v>0</v>
      </c>
      <c r="AC36" s="8">
        <v>12</v>
      </c>
      <c r="AD36" s="12">
        <f t="shared" si="23"/>
        <v>0</v>
      </c>
      <c r="AE36" s="1">
        <f t="shared" si="24"/>
        <v>0</v>
      </c>
      <c r="AF36" s="1">
        <f>VLOOKUP(A36,[1]Sheet!$A:$AG,32,0)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6" t="s">
        <v>77</v>
      </c>
      <c r="B37" s="26" t="s">
        <v>34</v>
      </c>
      <c r="C37" s="26"/>
      <c r="D37" s="26"/>
      <c r="E37" s="26"/>
      <c r="F37" s="26"/>
      <c r="G37" s="27">
        <v>0</v>
      </c>
      <c r="H37" s="26">
        <v>180</v>
      </c>
      <c r="I37" s="26" t="s">
        <v>35</v>
      </c>
      <c r="J37" s="26"/>
      <c r="K37" s="26">
        <f t="shared" ref="K37:K67" si="25">E37-J37</f>
        <v>0</v>
      </c>
      <c r="L37" s="26"/>
      <c r="M37" s="26"/>
      <c r="N37" s="26"/>
      <c r="O37" s="26">
        <f t="shared" si="3"/>
        <v>0</v>
      </c>
      <c r="P37" s="28"/>
      <c r="Q37" s="28"/>
      <c r="R37" s="28"/>
      <c r="S37" s="26"/>
      <c r="T37" s="26" t="e">
        <f t="shared" si="6"/>
        <v>#DIV/0!</v>
      </c>
      <c r="U37" s="26" t="e">
        <f t="shared" si="7"/>
        <v>#DIV/0!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 t="s">
        <v>45</v>
      </c>
      <c r="AB37" s="26">
        <f t="shared" si="2"/>
        <v>0</v>
      </c>
      <c r="AC37" s="27">
        <v>0</v>
      </c>
      <c r="AD37" s="29"/>
      <c r="AE37" s="26"/>
      <c r="AF37" s="26">
        <f>VLOOKUP(A37,[1]Sheet!$A:$AG,32,0)</f>
        <v>12</v>
      </c>
      <c r="AG37" s="26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78</v>
      </c>
      <c r="B38" s="26" t="s">
        <v>34</v>
      </c>
      <c r="C38" s="26"/>
      <c r="D38" s="26"/>
      <c r="E38" s="26"/>
      <c r="F38" s="26"/>
      <c r="G38" s="27">
        <v>0</v>
      </c>
      <c r="H38" s="26">
        <v>180</v>
      </c>
      <c r="I38" s="26" t="s">
        <v>35</v>
      </c>
      <c r="J38" s="26"/>
      <c r="K38" s="26">
        <f t="shared" si="25"/>
        <v>0</v>
      </c>
      <c r="L38" s="26"/>
      <c r="M38" s="26"/>
      <c r="N38" s="26"/>
      <c r="O38" s="26">
        <f t="shared" si="3"/>
        <v>0</v>
      </c>
      <c r="P38" s="28"/>
      <c r="Q38" s="28"/>
      <c r="R38" s="28"/>
      <c r="S38" s="26"/>
      <c r="T38" s="26" t="e">
        <f t="shared" si="6"/>
        <v>#DIV/0!</v>
      </c>
      <c r="U38" s="26" t="e">
        <f t="shared" si="7"/>
        <v>#DIV/0!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 t="s">
        <v>45</v>
      </c>
      <c r="AB38" s="26">
        <f t="shared" ref="AB38:AB69" si="26">P38*G38</f>
        <v>0</v>
      </c>
      <c r="AC38" s="27">
        <v>0</v>
      </c>
      <c r="AD38" s="29"/>
      <c r="AE38" s="26"/>
      <c r="AF38" s="26">
        <f>VLOOKUP(A38,[1]Sheet!$A:$AG,32,0)</f>
        <v>12</v>
      </c>
      <c r="AG38" s="26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79</v>
      </c>
      <c r="B39" s="26" t="s">
        <v>34</v>
      </c>
      <c r="C39" s="26"/>
      <c r="D39" s="26"/>
      <c r="E39" s="26"/>
      <c r="F39" s="26"/>
      <c r="G39" s="27">
        <v>0</v>
      </c>
      <c r="H39" s="26">
        <v>180</v>
      </c>
      <c r="I39" s="26" t="s">
        <v>35</v>
      </c>
      <c r="J39" s="26"/>
      <c r="K39" s="26">
        <f t="shared" si="25"/>
        <v>0</v>
      </c>
      <c r="L39" s="26"/>
      <c r="M39" s="26"/>
      <c r="N39" s="26"/>
      <c r="O39" s="26">
        <f t="shared" si="3"/>
        <v>0</v>
      </c>
      <c r="P39" s="28"/>
      <c r="Q39" s="28"/>
      <c r="R39" s="28"/>
      <c r="S39" s="26"/>
      <c r="T39" s="26" t="e">
        <f t="shared" si="6"/>
        <v>#DIV/0!</v>
      </c>
      <c r="U39" s="26" t="e">
        <f t="shared" si="7"/>
        <v>#DIV/0!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 t="s">
        <v>45</v>
      </c>
      <c r="AB39" s="26">
        <f t="shared" si="26"/>
        <v>0</v>
      </c>
      <c r="AC39" s="27">
        <v>0</v>
      </c>
      <c r="AD39" s="29"/>
      <c r="AE39" s="26"/>
      <c r="AF39" s="26">
        <f>VLOOKUP(A39,[1]Sheet!$A:$AG,32,0)</f>
        <v>12</v>
      </c>
      <c r="AG39" s="26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390</v>
      </c>
      <c r="D40" s="1"/>
      <c r="E40" s="1">
        <v>101</v>
      </c>
      <c r="F40" s="1">
        <v>265</v>
      </c>
      <c r="G40" s="8">
        <v>0.75</v>
      </c>
      <c r="H40" s="1">
        <v>180</v>
      </c>
      <c r="I40" s="1" t="s">
        <v>35</v>
      </c>
      <c r="J40" s="1">
        <v>101</v>
      </c>
      <c r="K40" s="1">
        <f t="shared" si="25"/>
        <v>0</v>
      </c>
      <c r="L40" s="1"/>
      <c r="M40" s="1"/>
      <c r="N40" s="1">
        <v>0</v>
      </c>
      <c r="O40" s="1">
        <f t="shared" si="3"/>
        <v>20.2</v>
      </c>
      <c r="P40" s="5">
        <f>16*O40-N40-F40</f>
        <v>58.199999999999989</v>
      </c>
      <c r="Q40" s="5">
        <f>AD40*AC40</f>
        <v>96</v>
      </c>
      <c r="R40" s="5"/>
      <c r="S40" s="1">
        <v>58.199999999999989</v>
      </c>
      <c r="T40" s="1">
        <f t="shared" si="6"/>
        <v>17.871287128712872</v>
      </c>
      <c r="U40" s="1">
        <f t="shared" si="7"/>
        <v>13.118811881188119</v>
      </c>
      <c r="V40" s="1">
        <v>20.8</v>
      </c>
      <c r="W40" s="1">
        <v>17.8</v>
      </c>
      <c r="X40" s="1">
        <v>38</v>
      </c>
      <c r="Y40" s="1">
        <v>37.6</v>
      </c>
      <c r="Z40" s="1">
        <v>21.8</v>
      </c>
      <c r="AA40" s="1"/>
      <c r="AB40" s="1">
        <f t="shared" si="26"/>
        <v>43.649999999999991</v>
      </c>
      <c r="AC40" s="8">
        <v>8</v>
      </c>
      <c r="AD40" s="12">
        <f>MROUND(P40,AC40*AF40)/AC40</f>
        <v>12</v>
      </c>
      <c r="AE40" s="1">
        <f>AD40*AC40*G40</f>
        <v>72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6" t="s">
        <v>81</v>
      </c>
      <c r="B41" s="26" t="s">
        <v>34</v>
      </c>
      <c r="C41" s="26"/>
      <c r="D41" s="26"/>
      <c r="E41" s="26"/>
      <c r="F41" s="26"/>
      <c r="G41" s="27">
        <v>0</v>
      </c>
      <c r="H41" s="26">
        <v>180</v>
      </c>
      <c r="I41" s="26" t="s">
        <v>35</v>
      </c>
      <c r="J41" s="26"/>
      <c r="K41" s="26">
        <f t="shared" si="25"/>
        <v>0</v>
      </c>
      <c r="L41" s="26"/>
      <c r="M41" s="26"/>
      <c r="N41" s="26"/>
      <c r="O41" s="26">
        <f t="shared" si="3"/>
        <v>0</v>
      </c>
      <c r="P41" s="28"/>
      <c r="Q41" s="28"/>
      <c r="R41" s="28"/>
      <c r="S41" s="26"/>
      <c r="T41" s="26" t="e">
        <f t="shared" si="6"/>
        <v>#DIV/0!</v>
      </c>
      <c r="U41" s="26" t="e">
        <f t="shared" si="7"/>
        <v>#DIV/0!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 t="s">
        <v>45</v>
      </c>
      <c r="AB41" s="26">
        <f t="shared" si="26"/>
        <v>0</v>
      </c>
      <c r="AC41" s="27">
        <v>0</v>
      </c>
      <c r="AD41" s="29"/>
      <c r="AE41" s="26"/>
      <c r="AF41" s="26">
        <f>VLOOKUP(A41,[1]Sheet!$A:$AG,32,0)</f>
        <v>12</v>
      </c>
      <c r="AG41" s="26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82</v>
      </c>
      <c r="B42" s="26" t="s">
        <v>34</v>
      </c>
      <c r="C42" s="26"/>
      <c r="D42" s="26"/>
      <c r="E42" s="26"/>
      <c r="F42" s="26"/>
      <c r="G42" s="27">
        <v>0</v>
      </c>
      <c r="H42" s="26">
        <v>180</v>
      </c>
      <c r="I42" s="26" t="s">
        <v>35</v>
      </c>
      <c r="J42" s="26"/>
      <c r="K42" s="26">
        <f t="shared" si="25"/>
        <v>0</v>
      </c>
      <c r="L42" s="26"/>
      <c r="M42" s="26"/>
      <c r="N42" s="26"/>
      <c r="O42" s="26">
        <f t="shared" si="3"/>
        <v>0</v>
      </c>
      <c r="P42" s="28"/>
      <c r="Q42" s="28"/>
      <c r="R42" s="28"/>
      <c r="S42" s="26"/>
      <c r="T42" s="26" t="e">
        <f t="shared" si="6"/>
        <v>#DIV/0!</v>
      </c>
      <c r="U42" s="26" t="e">
        <f t="shared" si="7"/>
        <v>#DIV/0!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 t="s">
        <v>45</v>
      </c>
      <c r="AB42" s="26">
        <f t="shared" si="26"/>
        <v>0</v>
      </c>
      <c r="AC42" s="27">
        <v>0</v>
      </c>
      <c r="AD42" s="29"/>
      <c r="AE42" s="26"/>
      <c r="AF42" s="26">
        <f>VLOOKUP(A42,[1]Sheet!$A:$AG,32,0)</f>
        <v>12</v>
      </c>
      <c r="AG42" s="26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83</v>
      </c>
      <c r="B43" s="26" t="s">
        <v>34</v>
      </c>
      <c r="C43" s="26"/>
      <c r="D43" s="26"/>
      <c r="E43" s="26"/>
      <c r="F43" s="26"/>
      <c r="G43" s="27">
        <v>0</v>
      </c>
      <c r="H43" s="26">
        <v>180</v>
      </c>
      <c r="I43" s="26" t="s">
        <v>35</v>
      </c>
      <c r="J43" s="26"/>
      <c r="K43" s="26">
        <f t="shared" si="25"/>
        <v>0</v>
      </c>
      <c r="L43" s="26"/>
      <c r="M43" s="26"/>
      <c r="N43" s="26"/>
      <c r="O43" s="26">
        <f t="shared" si="3"/>
        <v>0</v>
      </c>
      <c r="P43" s="28"/>
      <c r="Q43" s="28"/>
      <c r="R43" s="28"/>
      <c r="S43" s="26"/>
      <c r="T43" s="26" t="e">
        <f t="shared" si="6"/>
        <v>#DIV/0!</v>
      </c>
      <c r="U43" s="26" t="e">
        <f t="shared" si="7"/>
        <v>#DIV/0!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 t="s">
        <v>45</v>
      </c>
      <c r="AB43" s="26">
        <f t="shared" si="26"/>
        <v>0</v>
      </c>
      <c r="AC43" s="27">
        <v>0</v>
      </c>
      <c r="AD43" s="29"/>
      <c r="AE43" s="26"/>
      <c r="AF43" s="26">
        <f>VLOOKUP(A43,[1]Sheet!$A:$AG,32,0)</f>
        <v>12</v>
      </c>
      <c r="AG43" s="26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34</v>
      </c>
      <c r="C44" s="1">
        <v>595</v>
      </c>
      <c r="D44" s="1">
        <v>192</v>
      </c>
      <c r="E44" s="1">
        <v>202</v>
      </c>
      <c r="F44" s="1">
        <v>511</v>
      </c>
      <c r="G44" s="8">
        <v>0.9</v>
      </c>
      <c r="H44" s="1">
        <v>180</v>
      </c>
      <c r="I44" s="1" t="s">
        <v>35</v>
      </c>
      <c r="J44" s="1">
        <v>204</v>
      </c>
      <c r="K44" s="1">
        <f t="shared" si="25"/>
        <v>-2</v>
      </c>
      <c r="L44" s="1"/>
      <c r="M44" s="1"/>
      <c r="N44" s="1">
        <v>96</v>
      </c>
      <c r="O44" s="1">
        <f t="shared" si="3"/>
        <v>40.4</v>
      </c>
      <c r="P44" s="5"/>
      <c r="Q44" s="5">
        <f t="shared" ref="Q44:Q45" si="27">AD44*AC44</f>
        <v>0</v>
      </c>
      <c r="R44" s="5"/>
      <c r="S44" s="1"/>
      <c r="T44" s="1">
        <f t="shared" si="6"/>
        <v>15.024752475247526</v>
      </c>
      <c r="U44" s="1">
        <f t="shared" si="7"/>
        <v>15.024752475247526</v>
      </c>
      <c r="V44" s="1">
        <v>50</v>
      </c>
      <c r="W44" s="1">
        <v>52.8</v>
      </c>
      <c r="X44" s="1">
        <v>72.8</v>
      </c>
      <c r="Y44" s="1">
        <v>66.400000000000006</v>
      </c>
      <c r="Z44" s="1">
        <v>70.599999999999994</v>
      </c>
      <c r="AA44" s="1"/>
      <c r="AB44" s="1">
        <f t="shared" si="26"/>
        <v>0</v>
      </c>
      <c r="AC44" s="8">
        <v>8</v>
      </c>
      <c r="AD44" s="12">
        <f t="shared" ref="AD44:AD45" si="28">MROUND(P44,AC44*AF44)/AC44</f>
        <v>0</v>
      </c>
      <c r="AE44" s="1">
        <f t="shared" ref="AE44:AE45" si="29">AD44*AC44*G44</f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-8</v>
      </c>
      <c r="D45" s="1">
        <v>288</v>
      </c>
      <c r="E45" s="1">
        <v>38</v>
      </c>
      <c r="F45" s="1">
        <v>242</v>
      </c>
      <c r="G45" s="8">
        <v>0.9</v>
      </c>
      <c r="H45" s="1">
        <v>180</v>
      </c>
      <c r="I45" s="1" t="s">
        <v>35</v>
      </c>
      <c r="J45" s="1">
        <v>38</v>
      </c>
      <c r="K45" s="1">
        <f t="shared" si="25"/>
        <v>0</v>
      </c>
      <c r="L45" s="1"/>
      <c r="M45" s="1"/>
      <c r="N45" s="1">
        <v>0</v>
      </c>
      <c r="O45" s="1">
        <f t="shared" si="3"/>
        <v>7.6</v>
      </c>
      <c r="P45" s="5">
        <v>50</v>
      </c>
      <c r="Q45" s="5">
        <f t="shared" si="27"/>
        <v>96</v>
      </c>
      <c r="R45" s="5"/>
      <c r="S45" s="1">
        <v>50</v>
      </c>
      <c r="T45" s="1">
        <f t="shared" si="6"/>
        <v>44.473684210526315</v>
      </c>
      <c r="U45" s="1">
        <f t="shared" si="7"/>
        <v>31.842105263157897</v>
      </c>
      <c r="V45" s="1">
        <v>0</v>
      </c>
      <c r="W45" s="1">
        <v>20.8</v>
      </c>
      <c r="X45" s="1">
        <v>0</v>
      </c>
      <c r="Y45" s="1">
        <v>0</v>
      </c>
      <c r="Z45" s="1">
        <v>0</v>
      </c>
      <c r="AA45" s="1" t="s">
        <v>68</v>
      </c>
      <c r="AB45" s="1">
        <f t="shared" si="26"/>
        <v>45</v>
      </c>
      <c r="AC45" s="8">
        <v>8</v>
      </c>
      <c r="AD45" s="12">
        <f t="shared" si="28"/>
        <v>12</v>
      </c>
      <c r="AE45" s="1">
        <f t="shared" si="29"/>
        <v>86.4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86</v>
      </c>
      <c r="B46" s="26" t="s">
        <v>34</v>
      </c>
      <c r="C46" s="26"/>
      <c r="D46" s="26"/>
      <c r="E46" s="26"/>
      <c r="F46" s="26"/>
      <c r="G46" s="27">
        <v>0</v>
      </c>
      <c r="H46" s="26">
        <v>180</v>
      </c>
      <c r="I46" s="26" t="s">
        <v>35</v>
      </c>
      <c r="J46" s="26"/>
      <c r="K46" s="26">
        <f t="shared" si="25"/>
        <v>0</v>
      </c>
      <c r="L46" s="26"/>
      <c r="M46" s="26"/>
      <c r="N46" s="26"/>
      <c r="O46" s="26">
        <f t="shared" si="3"/>
        <v>0</v>
      </c>
      <c r="P46" s="28"/>
      <c r="Q46" s="28"/>
      <c r="R46" s="28"/>
      <c r="S46" s="26"/>
      <c r="T46" s="26" t="e">
        <f t="shared" si="6"/>
        <v>#DIV/0!</v>
      </c>
      <c r="U46" s="26" t="e">
        <f t="shared" si="7"/>
        <v>#DIV/0!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 t="s">
        <v>45</v>
      </c>
      <c r="AB46" s="26">
        <f t="shared" si="26"/>
        <v>0</v>
      </c>
      <c r="AC46" s="27">
        <v>0</v>
      </c>
      <c r="AD46" s="29"/>
      <c r="AE46" s="26"/>
      <c r="AF46" s="26">
        <f>VLOOKUP(A46,[1]Sheet!$A:$AG,32,0)</f>
        <v>12</v>
      </c>
      <c r="AG46" s="26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520</v>
      </c>
      <c r="D47" s="1">
        <v>288</v>
      </c>
      <c r="E47" s="1">
        <v>258</v>
      </c>
      <c r="F47" s="1">
        <v>475</v>
      </c>
      <c r="G47" s="8">
        <v>0.9</v>
      </c>
      <c r="H47" s="1">
        <v>180</v>
      </c>
      <c r="I47" s="1" t="s">
        <v>35</v>
      </c>
      <c r="J47" s="1">
        <v>258</v>
      </c>
      <c r="K47" s="1">
        <f t="shared" si="25"/>
        <v>0</v>
      </c>
      <c r="L47" s="1"/>
      <c r="M47" s="1"/>
      <c r="N47" s="1">
        <v>288</v>
      </c>
      <c r="O47" s="1">
        <f t="shared" si="3"/>
        <v>51.6</v>
      </c>
      <c r="P47" s="5"/>
      <c r="Q47" s="5">
        <f t="shared" ref="Q47:Q62" si="30">AD47*AC47</f>
        <v>0</v>
      </c>
      <c r="R47" s="5"/>
      <c r="S47" s="1"/>
      <c r="T47" s="1">
        <f t="shared" si="6"/>
        <v>14.786821705426355</v>
      </c>
      <c r="U47" s="1">
        <f t="shared" si="7"/>
        <v>14.786821705426355</v>
      </c>
      <c r="V47" s="1">
        <v>74.599999999999994</v>
      </c>
      <c r="W47" s="1">
        <v>77.599999999999994</v>
      </c>
      <c r="X47" s="1">
        <v>82.8</v>
      </c>
      <c r="Y47" s="1">
        <v>80.400000000000006</v>
      </c>
      <c r="Z47" s="1">
        <v>73.8</v>
      </c>
      <c r="AA47" s="1"/>
      <c r="AB47" s="1">
        <f t="shared" si="26"/>
        <v>0</v>
      </c>
      <c r="AC47" s="8">
        <v>8</v>
      </c>
      <c r="AD47" s="12">
        <f t="shared" ref="AD47:AD62" si="31">MROUND(P47,AC47*AF47)/AC47</f>
        <v>0</v>
      </c>
      <c r="AE47" s="1">
        <f t="shared" ref="AE47:AE62" si="32">AD47*AC47*G47</f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124</v>
      </c>
      <c r="D48" s="1">
        <v>192</v>
      </c>
      <c r="E48" s="1">
        <v>54</v>
      </c>
      <c r="F48" s="1">
        <v>249</v>
      </c>
      <c r="G48" s="8">
        <v>0.43</v>
      </c>
      <c r="H48" s="1">
        <v>180</v>
      </c>
      <c r="I48" s="1" t="s">
        <v>35</v>
      </c>
      <c r="J48" s="1">
        <v>54</v>
      </c>
      <c r="K48" s="1">
        <f t="shared" si="25"/>
        <v>0</v>
      </c>
      <c r="L48" s="1"/>
      <c r="M48" s="1"/>
      <c r="N48" s="1">
        <v>192</v>
      </c>
      <c r="O48" s="1">
        <f t="shared" si="3"/>
        <v>10.8</v>
      </c>
      <c r="P48" s="5"/>
      <c r="Q48" s="5">
        <f t="shared" si="30"/>
        <v>0</v>
      </c>
      <c r="R48" s="5"/>
      <c r="S48" s="1"/>
      <c r="T48" s="1">
        <f t="shared" si="6"/>
        <v>40.833333333333329</v>
      </c>
      <c r="U48" s="1">
        <f t="shared" si="7"/>
        <v>40.833333333333329</v>
      </c>
      <c r="V48" s="1">
        <v>33.200000000000003</v>
      </c>
      <c r="W48" s="1">
        <v>26.4</v>
      </c>
      <c r="X48" s="1">
        <v>23</v>
      </c>
      <c r="Y48" s="1">
        <v>30.8</v>
      </c>
      <c r="Z48" s="1">
        <v>15.2</v>
      </c>
      <c r="AA48" s="31" t="s">
        <v>58</v>
      </c>
      <c r="AB48" s="1">
        <f t="shared" si="26"/>
        <v>0</v>
      </c>
      <c r="AC48" s="8">
        <v>16</v>
      </c>
      <c r="AD48" s="12">
        <f t="shared" si="31"/>
        <v>0</v>
      </c>
      <c r="AE48" s="1">
        <f t="shared" si="32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43</v>
      </c>
      <c r="C49" s="1">
        <v>870</v>
      </c>
      <c r="D49" s="1">
        <v>840</v>
      </c>
      <c r="E49" s="1">
        <v>662.875</v>
      </c>
      <c r="F49" s="1">
        <v>920</v>
      </c>
      <c r="G49" s="8">
        <v>1</v>
      </c>
      <c r="H49" s="1">
        <v>180</v>
      </c>
      <c r="I49" s="1" t="s">
        <v>35</v>
      </c>
      <c r="J49" s="1">
        <v>663</v>
      </c>
      <c r="K49" s="1">
        <f t="shared" si="25"/>
        <v>-0.125</v>
      </c>
      <c r="L49" s="1"/>
      <c r="M49" s="1"/>
      <c r="N49" s="1">
        <v>540</v>
      </c>
      <c r="O49" s="1">
        <f t="shared" si="3"/>
        <v>132.57499999999999</v>
      </c>
      <c r="P49" s="5">
        <f t="shared" ref="P49:P61" si="33">14*O49-N49-F49</f>
        <v>396.04999999999973</v>
      </c>
      <c r="Q49" s="5">
        <f t="shared" si="30"/>
        <v>420</v>
      </c>
      <c r="R49" s="5"/>
      <c r="S49" s="1">
        <v>396.04999999999973</v>
      </c>
      <c r="T49" s="1">
        <f t="shared" si="6"/>
        <v>14.180652460871206</v>
      </c>
      <c r="U49" s="1">
        <f t="shared" si="7"/>
        <v>11.012634357910617</v>
      </c>
      <c r="V49" s="1">
        <v>151</v>
      </c>
      <c r="W49" s="1">
        <v>167</v>
      </c>
      <c r="X49" s="1">
        <v>168</v>
      </c>
      <c r="Y49" s="1">
        <v>173</v>
      </c>
      <c r="Z49" s="1">
        <v>167.6</v>
      </c>
      <c r="AA49" s="1"/>
      <c r="AB49" s="1">
        <f t="shared" si="26"/>
        <v>396.04999999999973</v>
      </c>
      <c r="AC49" s="8">
        <v>5</v>
      </c>
      <c r="AD49" s="12">
        <f t="shared" si="31"/>
        <v>84</v>
      </c>
      <c r="AE49" s="1">
        <f t="shared" si="32"/>
        <v>420</v>
      </c>
      <c r="AF49" s="1">
        <f>VLOOKUP(A49,[1]Sheet!$A:$AG,32,0)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1773</v>
      </c>
      <c r="D50" s="1">
        <v>384</v>
      </c>
      <c r="E50" s="1">
        <v>880</v>
      </c>
      <c r="F50" s="1">
        <v>1044</v>
      </c>
      <c r="G50" s="8">
        <v>0.9</v>
      </c>
      <c r="H50" s="1">
        <v>180</v>
      </c>
      <c r="I50" s="1" t="s">
        <v>35</v>
      </c>
      <c r="J50" s="1">
        <v>882</v>
      </c>
      <c r="K50" s="1">
        <f t="shared" si="25"/>
        <v>-2</v>
      </c>
      <c r="L50" s="1"/>
      <c r="M50" s="1"/>
      <c r="N50" s="1">
        <v>480</v>
      </c>
      <c r="O50" s="1">
        <f t="shared" si="3"/>
        <v>176</v>
      </c>
      <c r="P50" s="5">
        <f>13*O50-N50-F50</f>
        <v>764</v>
      </c>
      <c r="Q50" s="5">
        <f t="shared" si="30"/>
        <v>768</v>
      </c>
      <c r="R50" s="5"/>
      <c r="S50" s="1">
        <v>940</v>
      </c>
      <c r="T50" s="1">
        <f t="shared" si="6"/>
        <v>13.022727272727273</v>
      </c>
      <c r="U50" s="1">
        <f t="shared" si="7"/>
        <v>8.6590909090909083</v>
      </c>
      <c r="V50" s="1">
        <v>173.4</v>
      </c>
      <c r="W50" s="1">
        <v>198.2</v>
      </c>
      <c r="X50" s="1">
        <v>241.8</v>
      </c>
      <c r="Y50" s="1">
        <v>233.4</v>
      </c>
      <c r="Z50" s="1">
        <v>202.4</v>
      </c>
      <c r="AA50" s="1"/>
      <c r="AB50" s="1">
        <f t="shared" si="26"/>
        <v>687.6</v>
      </c>
      <c r="AC50" s="8">
        <v>8</v>
      </c>
      <c r="AD50" s="12">
        <f t="shared" si="31"/>
        <v>96</v>
      </c>
      <c r="AE50" s="1">
        <f t="shared" si="32"/>
        <v>691.2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193</v>
      </c>
      <c r="D51" s="1">
        <v>192</v>
      </c>
      <c r="E51" s="1">
        <v>94</v>
      </c>
      <c r="F51" s="1">
        <v>243</v>
      </c>
      <c r="G51" s="8">
        <v>0.43</v>
      </c>
      <c r="H51" s="1">
        <v>180</v>
      </c>
      <c r="I51" s="1" t="s">
        <v>35</v>
      </c>
      <c r="J51" s="1">
        <v>94</v>
      </c>
      <c r="K51" s="1">
        <f t="shared" si="25"/>
        <v>0</v>
      </c>
      <c r="L51" s="1"/>
      <c r="M51" s="1"/>
      <c r="N51" s="1">
        <v>384</v>
      </c>
      <c r="O51" s="1">
        <f t="shared" si="3"/>
        <v>18.8</v>
      </c>
      <c r="P51" s="5"/>
      <c r="Q51" s="5">
        <f t="shared" si="30"/>
        <v>0</v>
      </c>
      <c r="R51" s="5"/>
      <c r="S51" s="1"/>
      <c r="T51" s="1">
        <f t="shared" si="6"/>
        <v>33.351063829787236</v>
      </c>
      <c r="U51" s="1">
        <f t="shared" si="7"/>
        <v>33.351063829787236</v>
      </c>
      <c r="V51" s="1">
        <v>48.4</v>
      </c>
      <c r="W51" s="1">
        <v>29.6</v>
      </c>
      <c r="X51" s="1">
        <v>30.6</v>
      </c>
      <c r="Y51" s="1">
        <v>48.2</v>
      </c>
      <c r="Z51" s="1">
        <v>30.6</v>
      </c>
      <c r="AA51" s="32" t="s">
        <v>58</v>
      </c>
      <c r="AB51" s="1">
        <f t="shared" si="26"/>
        <v>0</v>
      </c>
      <c r="AC51" s="8">
        <v>16</v>
      </c>
      <c r="AD51" s="12">
        <f t="shared" si="31"/>
        <v>0</v>
      </c>
      <c r="AE51" s="1">
        <f t="shared" si="32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84</v>
      </c>
      <c r="D52" s="1">
        <v>120</v>
      </c>
      <c r="E52" s="1">
        <v>65</v>
      </c>
      <c r="F52" s="1">
        <v>134</v>
      </c>
      <c r="G52" s="8">
        <v>0.7</v>
      </c>
      <c r="H52" s="1">
        <v>180</v>
      </c>
      <c r="I52" s="1" t="s">
        <v>35</v>
      </c>
      <c r="J52" s="1">
        <v>65</v>
      </c>
      <c r="K52" s="1">
        <f t="shared" si="25"/>
        <v>0</v>
      </c>
      <c r="L52" s="1"/>
      <c r="M52" s="1"/>
      <c r="N52" s="1">
        <v>0</v>
      </c>
      <c r="O52" s="1">
        <f t="shared" si="3"/>
        <v>13</v>
      </c>
      <c r="P52" s="5">
        <f>16*O52-N52-F52</f>
        <v>74</v>
      </c>
      <c r="Q52" s="5">
        <f t="shared" si="30"/>
        <v>120</v>
      </c>
      <c r="R52" s="5"/>
      <c r="S52" s="1">
        <v>74</v>
      </c>
      <c r="T52" s="1">
        <f t="shared" si="6"/>
        <v>19.53846153846154</v>
      </c>
      <c r="U52" s="1">
        <f t="shared" si="7"/>
        <v>10.307692307692308</v>
      </c>
      <c r="V52" s="1">
        <v>8.1999999999999993</v>
      </c>
      <c r="W52" s="1">
        <v>11.2</v>
      </c>
      <c r="X52" s="1">
        <v>7.8</v>
      </c>
      <c r="Y52" s="1">
        <v>0.8</v>
      </c>
      <c r="Z52" s="1">
        <v>4.2</v>
      </c>
      <c r="AA52" s="1"/>
      <c r="AB52" s="1">
        <f t="shared" si="26"/>
        <v>51.8</v>
      </c>
      <c r="AC52" s="8">
        <v>10</v>
      </c>
      <c r="AD52" s="12">
        <f t="shared" si="31"/>
        <v>12</v>
      </c>
      <c r="AE52" s="1">
        <f t="shared" si="32"/>
        <v>84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72</v>
      </c>
      <c r="D53" s="1">
        <v>360</v>
      </c>
      <c r="E53" s="1">
        <v>131</v>
      </c>
      <c r="F53" s="1">
        <v>278</v>
      </c>
      <c r="G53" s="8">
        <v>0.7</v>
      </c>
      <c r="H53" s="1">
        <v>180</v>
      </c>
      <c r="I53" s="1" t="s">
        <v>94</v>
      </c>
      <c r="J53" s="1">
        <v>131</v>
      </c>
      <c r="K53" s="1">
        <f t="shared" si="25"/>
        <v>0</v>
      </c>
      <c r="L53" s="1"/>
      <c r="M53" s="1"/>
      <c r="N53" s="1">
        <v>0</v>
      </c>
      <c r="O53" s="1">
        <f t="shared" si="3"/>
        <v>26.2</v>
      </c>
      <c r="P53" s="5">
        <f t="shared" si="33"/>
        <v>88.800000000000011</v>
      </c>
      <c r="Q53" s="5">
        <f t="shared" si="30"/>
        <v>120</v>
      </c>
      <c r="R53" s="5"/>
      <c r="S53" s="1">
        <v>88.800000000000011</v>
      </c>
      <c r="T53" s="1">
        <f t="shared" si="6"/>
        <v>15.190839694656489</v>
      </c>
      <c r="U53" s="1">
        <f t="shared" si="7"/>
        <v>10.610687022900764</v>
      </c>
      <c r="V53" s="1">
        <v>14.2</v>
      </c>
      <c r="W53" s="1">
        <v>32</v>
      </c>
      <c r="X53" s="1">
        <v>13.2</v>
      </c>
      <c r="Y53" s="1">
        <v>1.2</v>
      </c>
      <c r="Z53" s="1">
        <v>1.6</v>
      </c>
      <c r="AA53" s="1"/>
      <c r="AB53" s="1">
        <f t="shared" si="26"/>
        <v>62.160000000000004</v>
      </c>
      <c r="AC53" s="8">
        <v>10</v>
      </c>
      <c r="AD53" s="12">
        <f t="shared" si="31"/>
        <v>12</v>
      </c>
      <c r="AE53" s="1">
        <f t="shared" si="32"/>
        <v>84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116</v>
      </c>
      <c r="D54" s="1">
        <v>72</v>
      </c>
      <c r="E54" s="1">
        <v>123</v>
      </c>
      <c r="F54" s="1">
        <v>47</v>
      </c>
      <c r="G54" s="8">
        <v>1</v>
      </c>
      <c r="H54" s="1">
        <v>180</v>
      </c>
      <c r="I54" s="1" t="s">
        <v>57</v>
      </c>
      <c r="J54" s="1">
        <v>116</v>
      </c>
      <c r="K54" s="1">
        <f t="shared" si="25"/>
        <v>7</v>
      </c>
      <c r="L54" s="1"/>
      <c r="M54" s="1"/>
      <c r="N54" s="1">
        <v>0</v>
      </c>
      <c r="O54" s="1">
        <f t="shared" si="3"/>
        <v>24.6</v>
      </c>
      <c r="P54" s="5">
        <f>12*O54-N54-F54</f>
        <v>248.20000000000005</v>
      </c>
      <c r="Q54" s="5">
        <f t="shared" si="30"/>
        <v>216</v>
      </c>
      <c r="R54" s="5"/>
      <c r="S54" s="1">
        <v>297.40000000000003</v>
      </c>
      <c r="T54" s="1">
        <f t="shared" si="6"/>
        <v>10.691056910569104</v>
      </c>
      <c r="U54" s="1">
        <f t="shared" si="7"/>
        <v>1.9105691056910568</v>
      </c>
      <c r="V54" s="1">
        <v>9</v>
      </c>
      <c r="W54" s="1">
        <v>11.6</v>
      </c>
      <c r="X54" s="1">
        <v>14.4</v>
      </c>
      <c r="Y54" s="1">
        <v>0.4</v>
      </c>
      <c r="Z54" s="1">
        <v>2.4</v>
      </c>
      <c r="AA54" s="1"/>
      <c r="AB54" s="1">
        <f t="shared" si="26"/>
        <v>248.20000000000005</v>
      </c>
      <c r="AC54" s="8">
        <v>6</v>
      </c>
      <c r="AD54" s="12">
        <f t="shared" si="31"/>
        <v>36</v>
      </c>
      <c r="AE54" s="1">
        <f t="shared" si="32"/>
        <v>216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84</v>
      </c>
      <c r="D55" s="1">
        <v>192</v>
      </c>
      <c r="E55" s="1">
        <v>99</v>
      </c>
      <c r="F55" s="1">
        <v>164</v>
      </c>
      <c r="G55" s="8">
        <v>0.7</v>
      </c>
      <c r="H55" s="1">
        <v>180</v>
      </c>
      <c r="I55" s="1" t="s">
        <v>35</v>
      </c>
      <c r="J55" s="1">
        <v>102</v>
      </c>
      <c r="K55" s="1">
        <f t="shared" si="25"/>
        <v>-3</v>
      </c>
      <c r="L55" s="1"/>
      <c r="M55" s="1"/>
      <c r="N55" s="1">
        <v>96</v>
      </c>
      <c r="O55" s="1">
        <f t="shared" si="3"/>
        <v>19.8</v>
      </c>
      <c r="P55" s="5">
        <f>16*O55-N55-F55</f>
        <v>56.800000000000011</v>
      </c>
      <c r="Q55" s="5">
        <f t="shared" si="30"/>
        <v>96</v>
      </c>
      <c r="R55" s="5"/>
      <c r="S55" s="1">
        <v>56.800000000000011</v>
      </c>
      <c r="T55" s="1">
        <f t="shared" si="6"/>
        <v>17.979797979797979</v>
      </c>
      <c r="U55" s="1">
        <f t="shared" si="7"/>
        <v>13.131313131313131</v>
      </c>
      <c r="V55" s="1">
        <v>19.399999999999999</v>
      </c>
      <c r="W55" s="1">
        <v>27.2</v>
      </c>
      <c r="X55" s="1">
        <v>16.2</v>
      </c>
      <c r="Y55" s="1">
        <v>3.2</v>
      </c>
      <c r="Z55" s="1">
        <v>14.8</v>
      </c>
      <c r="AA55" s="1" t="s">
        <v>68</v>
      </c>
      <c r="AB55" s="1">
        <f t="shared" si="26"/>
        <v>39.760000000000005</v>
      </c>
      <c r="AC55" s="8">
        <v>8</v>
      </c>
      <c r="AD55" s="12">
        <f t="shared" si="31"/>
        <v>12</v>
      </c>
      <c r="AE55" s="1">
        <f t="shared" si="32"/>
        <v>67.199999999999989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93</v>
      </c>
      <c r="D56" s="1">
        <v>288</v>
      </c>
      <c r="E56" s="1">
        <v>72</v>
      </c>
      <c r="F56" s="1">
        <v>293</v>
      </c>
      <c r="G56" s="8">
        <v>0.7</v>
      </c>
      <c r="H56" s="1">
        <v>180</v>
      </c>
      <c r="I56" s="1" t="s">
        <v>35</v>
      </c>
      <c r="J56" s="1">
        <v>72</v>
      </c>
      <c r="K56" s="1">
        <f t="shared" si="25"/>
        <v>0</v>
      </c>
      <c r="L56" s="1"/>
      <c r="M56" s="1"/>
      <c r="N56" s="1">
        <v>0</v>
      </c>
      <c r="O56" s="1">
        <f t="shared" si="3"/>
        <v>14.4</v>
      </c>
      <c r="P56" s="5"/>
      <c r="Q56" s="5">
        <f t="shared" si="30"/>
        <v>0</v>
      </c>
      <c r="R56" s="5"/>
      <c r="S56" s="1"/>
      <c r="T56" s="1">
        <f t="shared" si="6"/>
        <v>20.347222222222221</v>
      </c>
      <c r="U56" s="1">
        <f t="shared" si="7"/>
        <v>20.347222222222221</v>
      </c>
      <c r="V56" s="1">
        <v>12.4</v>
      </c>
      <c r="W56" s="1">
        <v>30</v>
      </c>
      <c r="X56" s="1">
        <v>17.399999999999999</v>
      </c>
      <c r="Y56" s="1">
        <v>5.8</v>
      </c>
      <c r="Z56" s="1">
        <v>11</v>
      </c>
      <c r="AA56" s="1" t="s">
        <v>68</v>
      </c>
      <c r="AB56" s="1">
        <f t="shared" si="26"/>
        <v>0</v>
      </c>
      <c r="AC56" s="8">
        <v>8</v>
      </c>
      <c r="AD56" s="12">
        <f t="shared" si="31"/>
        <v>0</v>
      </c>
      <c r="AE56" s="1">
        <f t="shared" si="32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34</v>
      </c>
      <c r="C57" s="1">
        <v>75</v>
      </c>
      <c r="D57" s="1">
        <v>384</v>
      </c>
      <c r="E57" s="1">
        <v>55</v>
      </c>
      <c r="F57" s="1">
        <v>387</v>
      </c>
      <c r="G57" s="8">
        <v>0.7</v>
      </c>
      <c r="H57" s="1">
        <v>180</v>
      </c>
      <c r="I57" s="1" t="s">
        <v>35</v>
      </c>
      <c r="J57" s="1">
        <v>55</v>
      </c>
      <c r="K57" s="1">
        <f t="shared" si="25"/>
        <v>0</v>
      </c>
      <c r="L57" s="1"/>
      <c r="M57" s="1"/>
      <c r="N57" s="1">
        <v>0</v>
      </c>
      <c r="O57" s="1">
        <f t="shared" si="3"/>
        <v>11</v>
      </c>
      <c r="P57" s="5"/>
      <c r="Q57" s="5">
        <f t="shared" si="30"/>
        <v>0</v>
      </c>
      <c r="R57" s="5"/>
      <c r="S57" s="1"/>
      <c r="T57" s="1">
        <f t="shared" si="6"/>
        <v>35.18181818181818</v>
      </c>
      <c r="U57" s="1">
        <f t="shared" si="7"/>
        <v>35.18181818181818</v>
      </c>
      <c r="V57" s="1">
        <v>10.4</v>
      </c>
      <c r="W57" s="1">
        <v>35.4</v>
      </c>
      <c r="X57" s="1">
        <v>19.399999999999999</v>
      </c>
      <c r="Y57" s="1">
        <v>2.4</v>
      </c>
      <c r="Z57" s="1">
        <v>15.8</v>
      </c>
      <c r="AA57" s="32" t="s">
        <v>133</v>
      </c>
      <c r="AB57" s="1">
        <f t="shared" si="26"/>
        <v>0</v>
      </c>
      <c r="AC57" s="8">
        <v>8</v>
      </c>
      <c r="AD57" s="12">
        <f t="shared" si="31"/>
        <v>0</v>
      </c>
      <c r="AE57" s="1">
        <f t="shared" si="32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391</v>
      </c>
      <c r="D58" s="1">
        <v>576</v>
      </c>
      <c r="E58" s="1">
        <v>401</v>
      </c>
      <c r="F58" s="1">
        <v>455</v>
      </c>
      <c r="G58" s="8">
        <v>0.7</v>
      </c>
      <c r="H58" s="1">
        <v>180</v>
      </c>
      <c r="I58" s="1" t="s">
        <v>35</v>
      </c>
      <c r="J58" s="1">
        <v>401</v>
      </c>
      <c r="K58" s="1">
        <f t="shared" si="25"/>
        <v>0</v>
      </c>
      <c r="L58" s="1"/>
      <c r="M58" s="1"/>
      <c r="N58" s="1">
        <v>288</v>
      </c>
      <c r="O58" s="1">
        <f t="shared" si="3"/>
        <v>80.2</v>
      </c>
      <c r="P58" s="5">
        <f>13*O58-N58-F58</f>
        <v>299.60000000000014</v>
      </c>
      <c r="Q58" s="5">
        <f t="shared" si="30"/>
        <v>288</v>
      </c>
      <c r="R58" s="5"/>
      <c r="S58" s="1">
        <v>379.79999999999995</v>
      </c>
      <c r="T58" s="1">
        <f t="shared" si="6"/>
        <v>12.855361596009974</v>
      </c>
      <c r="U58" s="1">
        <f t="shared" si="7"/>
        <v>9.2643391521196996</v>
      </c>
      <c r="V58" s="1">
        <v>79.2</v>
      </c>
      <c r="W58" s="1">
        <v>88.8</v>
      </c>
      <c r="X58" s="1">
        <v>82.4</v>
      </c>
      <c r="Y58" s="1">
        <v>84.6</v>
      </c>
      <c r="Z58" s="1">
        <v>79.400000000000006</v>
      </c>
      <c r="AA58" s="1"/>
      <c r="AB58" s="1">
        <f t="shared" si="26"/>
        <v>209.72000000000008</v>
      </c>
      <c r="AC58" s="8">
        <v>8</v>
      </c>
      <c r="AD58" s="12">
        <f t="shared" si="31"/>
        <v>36</v>
      </c>
      <c r="AE58" s="1">
        <f t="shared" si="32"/>
        <v>201.6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34</v>
      </c>
      <c r="C59" s="1">
        <v>106</v>
      </c>
      <c r="D59" s="1">
        <v>96</v>
      </c>
      <c r="E59" s="1">
        <v>38</v>
      </c>
      <c r="F59" s="1">
        <v>148</v>
      </c>
      <c r="G59" s="8">
        <v>0.9</v>
      </c>
      <c r="H59" s="1">
        <v>180</v>
      </c>
      <c r="I59" s="1" t="s">
        <v>35</v>
      </c>
      <c r="J59" s="1">
        <v>38</v>
      </c>
      <c r="K59" s="1">
        <f t="shared" si="25"/>
        <v>0</v>
      </c>
      <c r="L59" s="1"/>
      <c r="M59" s="1"/>
      <c r="N59" s="1">
        <v>0</v>
      </c>
      <c r="O59" s="1">
        <f t="shared" si="3"/>
        <v>7.6</v>
      </c>
      <c r="P59" s="5"/>
      <c r="Q59" s="5">
        <f t="shared" si="30"/>
        <v>0</v>
      </c>
      <c r="R59" s="5"/>
      <c r="S59" s="1"/>
      <c r="T59" s="1">
        <f t="shared" si="6"/>
        <v>19.473684210526315</v>
      </c>
      <c r="U59" s="1">
        <f t="shared" si="7"/>
        <v>19.473684210526315</v>
      </c>
      <c r="V59" s="1">
        <v>12.6</v>
      </c>
      <c r="W59" s="1">
        <v>20.8</v>
      </c>
      <c r="X59" s="1">
        <v>17.399999999999999</v>
      </c>
      <c r="Y59" s="1">
        <v>18.2</v>
      </c>
      <c r="Z59" s="1">
        <v>12</v>
      </c>
      <c r="AA59" s="1"/>
      <c r="AB59" s="1">
        <f t="shared" si="26"/>
        <v>0</v>
      </c>
      <c r="AC59" s="8">
        <v>8</v>
      </c>
      <c r="AD59" s="12">
        <f t="shared" si="31"/>
        <v>0</v>
      </c>
      <c r="AE59" s="1">
        <f t="shared" si="32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34</v>
      </c>
      <c r="C60" s="1">
        <v>187</v>
      </c>
      <c r="D60" s="1">
        <v>96</v>
      </c>
      <c r="E60" s="1">
        <v>45</v>
      </c>
      <c r="F60" s="1">
        <v>229</v>
      </c>
      <c r="G60" s="8">
        <v>0.9</v>
      </c>
      <c r="H60" s="1">
        <v>180</v>
      </c>
      <c r="I60" s="1" t="s">
        <v>35</v>
      </c>
      <c r="J60" s="1">
        <v>45</v>
      </c>
      <c r="K60" s="1">
        <f t="shared" si="25"/>
        <v>0</v>
      </c>
      <c r="L60" s="1"/>
      <c r="M60" s="1"/>
      <c r="N60" s="1">
        <v>0</v>
      </c>
      <c r="O60" s="1">
        <f t="shared" si="3"/>
        <v>9</v>
      </c>
      <c r="P60" s="5"/>
      <c r="Q60" s="5">
        <f t="shared" si="30"/>
        <v>0</v>
      </c>
      <c r="R60" s="5"/>
      <c r="S60" s="1"/>
      <c r="T60" s="1">
        <f t="shared" si="6"/>
        <v>25.444444444444443</v>
      </c>
      <c r="U60" s="1">
        <f t="shared" si="7"/>
        <v>25.444444444444443</v>
      </c>
      <c r="V60" s="1">
        <v>12</v>
      </c>
      <c r="W60" s="1">
        <v>9.1999999999999993</v>
      </c>
      <c r="X60" s="1">
        <v>23.2</v>
      </c>
      <c r="Y60" s="1">
        <v>15.2</v>
      </c>
      <c r="Z60" s="1">
        <v>0</v>
      </c>
      <c r="AA60" s="32" t="s">
        <v>58</v>
      </c>
      <c r="AB60" s="1">
        <f t="shared" si="26"/>
        <v>0</v>
      </c>
      <c r="AC60" s="8">
        <v>8</v>
      </c>
      <c r="AD60" s="12">
        <f t="shared" si="31"/>
        <v>0</v>
      </c>
      <c r="AE60" s="1">
        <f t="shared" si="32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43</v>
      </c>
      <c r="C61" s="1">
        <v>1090</v>
      </c>
      <c r="D61" s="1">
        <v>840</v>
      </c>
      <c r="E61" s="1">
        <v>785</v>
      </c>
      <c r="F61" s="1">
        <v>920</v>
      </c>
      <c r="G61" s="8">
        <v>1</v>
      </c>
      <c r="H61" s="1">
        <v>180</v>
      </c>
      <c r="I61" s="1" t="s">
        <v>35</v>
      </c>
      <c r="J61" s="1">
        <v>783</v>
      </c>
      <c r="K61" s="1">
        <f t="shared" si="25"/>
        <v>2</v>
      </c>
      <c r="L61" s="1"/>
      <c r="M61" s="1"/>
      <c r="N61" s="1">
        <v>840</v>
      </c>
      <c r="O61" s="1">
        <f t="shared" si="3"/>
        <v>157</v>
      </c>
      <c r="P61" s="5">
        <f>13*O61-N61-F61</f>
        <v>281</v>
      </c>
      <c r="Q61" s="5">
        <f t="shared" si="30"/>
        <v>300</v>
      </c>
      <c r="R61" s="5"/>
      <c r="S61" s="1">
        <v>438</v>
      </c>
      <c r="T61" s="1">
        <f t="shared" si="6"/>
        <v>13.121019108280255</v>
      </c>
      <c r="U61" s="1">
        <f t="shared" si="7"/>
        <v>11.210191082802547</v>
      </c>
      <c r="V61" s="1">
        <v>182</v>
      </c>
      <c r="W61" s="1">
        <v>187</v>
      </c>
      <c r="X61" s="1">
        <v>193</v>
      </c>
      <c r="Y61" s="1">
        <v>188</v>
      </c>
      <c r="Z61" s="1">
        <v>167</v>
      </c>
      <c r="AA61" s="1"/>
      <c r="AB61" s="1">
        <f t="shared" si="26"/>
        <v>281</v>
      </c>
      <c r="AC61" s="8">
        <v>5</v>
      </c>
      <c r="AD61" s="12">
        <f t="shared" si="31"/>
        <v>60</v>
      </c>
      <c r="AE61" s="1">
        <f t="shared" si="32"/>
        <v>300</v>
      </c>
      <c r="AF61" s="1">
        <f>VLOOKUP(A61,[1]Sheet!$A:$AG,32,0)</f>
        <v>12</v>
      </c>
      <c r="AG61" s="1">
        <f>VLOOKUP(A61,[1]Sheet!$A:$AG,33,0)</f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34</v>
      </c>
      <c r="C62" s="1">
        <v>492</v>
      </c>
      <c r="D62" s="1"/>
      <c r="E62" s="1">
        <v>126</v>
      </c>
      <c r="F62" s="1">
        <v>351</v>
      </c>
      <c r="G62" s="8">
        <v>1</v>
      </c>
      <c r="H62" s="1">
        <v>180</v>
      </c>
      <c r="I62" s="1" t="s">
        <v>35</v>
      </c>
      <c r="J62" s="1">
        <v>126</v>
      </c>
      <c r="K62" s="1">
        <f t="shared" si="25"/>
        <v>0</v>
      </c>
      <c r="L62" s="1"/>
      <c r="M62" s="1"/>
      <c r="N62" s="1">
        <v>0</v>
      </c>
      <c r="O62" s="1">
        <f t="shared" si="3"/>
        <v>25.2</v>
      </c>
      <c r="P62" s="5">
        <f>16*O62-N62-F62</f>
        <v>52.199999999999989</v>
      </c>
      <c r="Q62" s="5">
        <f t="shared" si="30"/>
        <v>60</v>
      </c>
      <c r="R62" s="5"/>
      <c r="S62" s="1">
        <v>52.199999999999989</v>
      </c>
      <c r="T62" s="1">
        <f t="shared" si="6"/>
        <v>16.30952380952381</v>
      </c>
      <c r="U62" s="1">
        <f t="shared" si="7"/>
        <v>13.928571428571429</v>
      </c>
      <c r="V62" s="1">
        <v>17.2</v>
      </c>
      <c r="W62" s="1">
        <v>28</v>
      </c>
      <c r="X62" s="1">
        <v>49.2</v>
      </c>
      <c r="Y62" s="1">
        <v>35</v>
      </c>
      <c r="Z62" s="1">
        <v>46</v>
      </c>
      <c r="AA62" s="1"/>
      <c r="AB62" s="1">
        <f t="shared" si="26"/>
        <v>52.199999999999989</v>
      </c>
      <c r="AC62" s="8">
        <v>5</v>
      </c>
      <c r="AD62" s="12">
        <f t="shared" si="31"/>
        <v>12</v>
      </c>
      <c r="AE62" s="1">
        <f t="shared" si="32"/>
        <v>60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104</v>
      </c>
      <c r="B63" s="18" t="s">
        <v>34</v>
      </c>
      <c r="C63" s="18">
        <v>81</v>
      </c>
      <c r="D63" s="18"/>
      <c r="E63" s="18"/>
      <c r="F63" s="18">
        <v>81</v>
      </c>
      <c r="G63" s="19">
        <v>0</v>
      </c>
      <c r="H63" s="18" t="e">
        <v>#N/A</v>
      </c>
      <c r="I63" s="18" t="s">
        <v>49</v>
      </c>
      <c r="J63" s="18">
        <v>2</v>
      </c>
      <c r="K63" s="18">
        <f t="shared" si="25"/>
        <v>-2</v>
      </c>
      <c r="L63" s="18"/>
      <c r="M63" s="18"/>
      <c r="N63" s="18"/>
      <c r="O63" s="18">
        <f t="shared" si="3"/>
        <v>0</v>
      </c>
      <c r="P63" s="21"/>
      <c r="Q63" s="21"/>
      <c r="R63" s="21"/>
      <c r="S63" s="18"/>
      <c r="T63" s="18" t="e">
        <f t="shared" si="6"/>
        <v>#DIV/0!</v>
      </c>
      <c r="U63" s="18" t="e">
        <f t="shared" si="7"/>
        <v>#DIV/0!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32" t="s">
        <v>132</v>
      </c>
      <c r="AB63" s="18">
        <f t="shared" si="26"/>
        <v>0</v>
      </c>
      <c r="AC63" s="19">
        <v>0</v>
      </c>
      <c r="AD63" s="22"/>
      <c r="AE63" s="18"/>
      <c r="AF63" s="18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6" t="s">
        <v>105</v>
      </c>
      <c r="B64" s="26" t="s">
        <v>34</v>
      </c>
      <c r="C64" s="26"/>
      <c r="D64" s="26"/>
      <c r="E64" s="26"/>
      <c r="F64" s="26"/>
      <c r="G64" s="27">
        <v>0</v>
      </c>
      <c r="H64" s="26">
        <v>180</v>
      </c>
      <c r="I64" s="26" t="s">
        <v>35</v>
      </c>
      <c r="J64" s="26"/>
      <c r="K64" s="26">
        <f t="shared" si="25"/>
        <v>0</v>
      </c>
      <c r="L64" s="26"/>
      <c r="M64" s="26"/>
      <c r="N64" s="26"/>
      <c r="O64" s="26">
        <f t="shared" si="3"/>
        <v>0</v>
      </c>
      <c r="P64" s="28"/>
      <c r="Q64" s="28"/>
      <c r="R64" s="28"/>
      <c r="S64" s="26"/>
      <c r="T64" s="26" t="e">
        <f t="shared" si="6"/>
        <v>#DIV/0!</v>
      </c>
      <c r="U64" s="26" t="e">
        <f t="shared" si="7"/>
        <v>#DIV/0!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 t="s">
        <v>45</v>
      </c>
      <c r="AB64" s="26">
        <f t="shared" si="26"/>
        <v>0</v>
      </c>
      <c r="AC64" s="27">
        <v>0</v>
      </c>
      <c r="AD64" s="29"/>
      <c r="AE64" s="26"/>
      <c r="AF64" s="26">
        <f>VLOOKUP(A64,[1]Sheet!$A:$AG,32,0)</f>
        <v>8</v>
      </c>
      <c r="AG64" s="26">
        <f>VLOOKUP(A64,[1]Sheet!$A:$AG,33,0)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106</v>
      </c>
      <c r="B65" s="26" t="s">
        <v>34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25"/>
        <v>0</v>
      </c>
      <c r="L65" s="26"/>
      <c r="M65" s="26"/>
      <c r="N65" s="26"/>
      <c r="O65" s="26">
        <f t="shared" si="3"/>
        <v>0</v>
      </c>
      <c r="P65" s="28"/>
      <c r="Q65" s="28"/>
      <c r="R65" s="28"/>
      <c r="S65" s="26"/>
      <c r="T65" s="26" t="e">
        <f t="shared" si="6"/>
        <v>#DIV/0!</v>
      </c>
      <c r="U65" s="26" t="e">
        <f t="shared" si="7"/>
        <v>#DIV/0!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 t="s">
        <v>45</v>
      </c>
      <c r="AB65" s="26">
        <f t="shared" si="26"/>
        <v>0</v>
      </c>
      <c r="AC65" s="27">
        <v>0</v>
      </c>
      <c r="AD65" s="29"/>
      <c r="AE65" s="26"/>
      <c r="AF65" s="26">
        <f>VLOOKUP(A65,[1]Sheet!$A:$AG,32,0)</f>
        <v>6</v>
      </c>
      <c r="AG65" s="26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6" t="s">
        <v>107</v>
      </c>
      <c r="B66" s="26" t="s">
        <v>34</v>
      </c>
      <c r="C66" s="26"/>
      <c r="D66" s="26"/>
      <c r="E66" s="26"/>
      <c r="F66" s="26"/>
      <c r="G66" s="27">
        <v>0</v>
      </c>
      <c r="H66" s="26">
        <v>180</v>
      </c>
      <c r="I66" s="26" t="s">
        <v>35</v>
      </c>
      <c r="J66" s="26"/>
      <c r="K66" s="26">
        <f t="shared" si="25"/>
        <v>0</v>
      </c>
      <c r="L66" s="26"/>
      <c r="M66" s="26"/>
      <c r="N66" s="26"/>
      <c r="O66" s="26">
        <f t="shared" si="3"/>
        <v>0</v>
      </c>
      <c r="P66" s="28"/>
      <c r="Q66" s="28"/>
      <c r="R66" s="28"/>
      <c r="S66" s="26"/>
      <c r="T66" s="26" t="e">
        <f t="shared" si="6"/>
        <v>#DIV/0!</v>
      </c>
      <c r="U66" s="26" t="e">
        <f t="shared" si="7"/>
        <v>#DIV/0!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 t="s">
        <v>45</v>
      </c>
      <c r="AB66" s="26">
        <f t="shared" si="26"/>
        <v>0</v>
      </c>
      <c r="AC66" s="27">
        <v>0</v>
      </c>
      <c r="AD66" s="29"/>
      <c r="AE66" s="26"/>
      <c r="AF66" s="26">
        <f>VLOOKUP(A66,[1]Sheet!$A:$AG,32,0)</f>
        <v>6</v>
      </c>
      <c r="AG66" s="26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108</v>
      </c>
      <c r="B67" s="18" t="s">
        <v>34</v>
      </c>
      <c r="C67" s="18">
        <v>43</v>
      </c>
      <c r="D67" s="18"/>
      <c r="E67" s="18"/>
      <c r="F67" s="18">
        <v>43</v>
      </c>
      <c r="G67" s="19">
        <v>0</v>
      </c>
      <c r="H67" s="18">
        <v>365</v>
      </c>
      <c r="I67" s="18" t="s">
        <v>49</v>
      </c>
      <c r="J67" s="18"/>
      <c r="K67" s="18">
        <f t="shared" si="25"/>
        <v>0</v>
      </c>
      <c r="L67" s="18"/>
      <c r="M67" s="18"/>
      <c r="N67" s="18"/>
      <c r="O67" s="18">
        <f t="shared" si="3"/>
        <v>0</v>
      </c>
      <c r="P67" s="21"/>
      <c r="Q67" s="21"/>
      <c r="R67" s="21"/>
      <c r="S67" s="18"/>
      <c r="T67" s="18" t="e">
        <f t="shared" si="6"/>
        <v>#DIV/0!</v>
      </c>
      <c r="U67" s="18" t="e">
        <f t="shared" si="7"/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31" t="s">
        <v>50</v>
      </c>
      <c r="AB67" s="18">
        <f t="shared" si="26"/>
        <v>0</v>
      </c>
      <c r="AC67" s="19">
        <v>0</v>
      </c>
      <c r="AD67" s="22"/>
      <c r="AE67" s="18"/>
      <c r="AF67" s="18"/>
      <c r="AG67" s="1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109</v>
      </c>
      <c r="B68" s="18" t="s">
        <v>43</v>
      </c>
      <c r="C68" s="18">
        <v>33</v>
      </c>
      <c r="D68" s="18"/>
      <c r="E68" s="17">
        <v>9</v>
      </c>
      <c r="F68" s="17">
        <v>24</v>
      </c>
      <c r="G68" s="19">
        <v>0</v>
      </c>
      <c r="H68" s="18" t="e">
        <v>#N/A</v>
      </c>
      <c r="I68" s="18" t="s">
        <v>49</v>
      </c>
      <c r="J68" s="18">
        <v>8</v>
      </c>
      <c r="K68" s="18">
        <f t="shared" ref="K68:K83" si="34">E68-J68</f>
        <v>1</v>
      </c>
      <c r="L68" s="18"/>
      <c r="M68" s="18"/>
      <c r="N68" s="18"/>
      <c r="O68" s="18">
        <f t="shared" si="3"/>
        <v>1.8</v>
      </c>
      <c r="P68" s="21"/>
      <c r="Q68" s="21"/>
      <c r="R68" s="21"/>
      <c r="S68" s="18"/>
      <c r="T68" s="18">
        <f t="shared" si="6"/>
        <v>13.333333333333332</v>
      </c>
      <c r="U68" s="18">
        <f t="shared" si="7"/>
        <v>13.333333333333332</v>
      </c>
      <c r="V68" s="18">
        <v>1.8</v>
      </c>
      <c r="W68" s="18">
        <v>0</v>
      </c>
      <c r="X68" s="18">
        <v>0</v>
      </c>
      <c r="Y68" s="18">
        <v>0</v>
      </c>
      <c r="Z68" s="18">
        <v>0</v>
      </c>
      <c r="AA68" s="18" t="s">
        <v>74</v>
      </c>
      <c r="AB68" s="18">
        <f t="shared" si="26"/>
        <v>0</v>
      </c>
      <c r="AC68" s="19">
        <v>0</v>
      </c>
      <c r="AD68" s="22"/>
      <c r="AE68" s="18"/>
      <c r="AF68" s="18"/>
      <c r="AG68" s="1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4" t="s">
        <v>110</v>
      </c>
      <c r="B69" s="1" t="s">
        <v>43</v>
      </c>
      <c r="C69" s="1"/>
      <c r="D69" s="1"/>
      <c r="E69" s="17">
        <f>E68</f>
        <v>9</v>
      </c>
      <c r="F69" s="17">
        <f>F68</f>
        <v>24</v>
      </c>
      <c r="G69" s="8">
        <v>1</v>
      </c>
      <c r="H69" s="1">
        <v>180</v>
      </c>
      <c r="I69" s="1" t="s">
        <v>35</v>
      </c>
      <c r="J69" s="1"/>
      <c r="K69" s="1">
        <f t="shared" si="34"/>
        <v>9</v>
      </c>
      <c r="L69" s="1"/>
      <c r="M69" s="1"/>
      <c r="N69" s="1">
        <v>0</v>
      </c>
      <c r="O69" s="1">
        <f t="shared" si="3"/>
        <v>1.8</v>
      </c>
      <c r="P69" s="5"/>
      <c r="Q69" s="5">
        <f t="shared" ref="Q69:Q81" si="35">AD69*AC69</f>
        <v>0</v>
      </c>
      <c r="R69" s="5"/>
      <c r="S69" s="1"/>
      <c r="T69" s="1">
        <f t="shared" si="6"/>
        <v>13.333333333333332</v>
      </c>
      <c r="U69" s="1">
        <f t="shared" si="7"/>
        <v>13.333333333333332</v>
      </c>
      <c r="V69" s="1">
        <v>1.8</v>
      </c>
      <c r="W69" s="1">
        <v>0</v>
      </c>
      <c r="X69" s="1">
        <v>0</v>
      </c>
      <c r="Y69" s="1">
        <v>1.2</v>
      </c>
      <c r="Z69" s="1">
        <v>1.8</v>
      </c>
      <c r="AA69" s="1" t="s">
        <v>66</v>
      </c>
      <c r="AB69" s="1">
        <f t="shared" si="26"/>
        <v>0</v>
      </c>
      <c r="AC69" s="8">
        <v>3</v>
      </c>
      <c r="AD69" s="12">
        <f t="shared" ref="AD69:AD81" si="36">MROUND(P69,AC69*AF69)/AC69</f>
        <v>0</v>
      </c>
      <c r="AE69" s="1">
        <f t="shared" ref="AE69:AE81" si="37">AD69*AC69*G69</f>
        <v>0</v>
      </c>
      <c r="AF69" s="1">
        <f>VLOOKUP(A69,[1]Sheet!$A:$AG,32,0)</f>
        <v>14</v>
      </c>
      <c r="AG69" s="1">
        <f>VLOOKUP(A69,[1]Sheet!$A:$AG,33,0)</f>
        <v>126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34</v>
      </c>
      <c r="C70" s="1">
        <v>834</v>
      </c>
      <c r="D70" s="1">
        <v>336</v>
      </c>
      <c r="E70" s="1">
        <v>589</v>
      </c>
      <c r="F70" s="1">
        <v>454</v>
      </c>
      <c r="G70" s="8">
        <v>0.25</v>
      </c>
      <c r="H70" s="1">
        <v>180</v>
      </c>
      <c r="I70" s="1" t="s">
        <v>35</v>
      </c>
      <c r="J70" s="1">
        <v>591</v>
      </c>
      <c r="K70" s="1">
        <f t="shared" si="34"/>
        <v>-2</v>
      </c>
      <c r="L70" s="1"/>
      <c r="M70" s="1"/>
      <c r="N70" s="1">
        <v>504</v>
      </c>
      <c r="O70" s="1">
        <f t="shared" si="3"/>
        <v>117.8</v>
      </c>
      <c r="P70" s="5">
        <f>14*O70-N70-F70</f>
        <v>691.2</v>
      </c>
      <c r="Q70" s="5">
        <f t="shared" si="35"/>
        <v>672</v>
      </c>
      <c r="R70" s="5"/>
      <c r="S70" s="1">
        <v>691.2</v>
      </c>
      <c r="T70" s="1">
        <f t="shared" si="6"/>
        <v>13.837011884550085</v>
      </c>
      <c r="U70" s="1">
        <f t="shared" si="7"/>
        <v>8.1324278438030557</v>
      </c>
      <c r="V70" s="1">
        <v>107.6</v>
      </c>
      <c r="W70" s="1">
        <v>114.2</v>
      </c>
      <c r="X70" s="1">
        <v>130.4</v>
      </c>
      <c r="Y70" s="1">
        <v>103.8</v>
      </c>
      <c r="Z70" s="1">
        <v>113.2</v>
      </c>
      <c r="AA70" s="1"/>
      <c r="AB70" s="1">
        <f t="shared" ref="AB70:AB83" si="38">P70*G70</f>
        <v>172.8</v>
      </c>
      <c r="AC70" s="8">
        <v>12</v>
      </c>
      <c r="AD70" s="12">
        <f t="shared" si="36"/>
        <v>56</v>
      </c>
      <c r="AE70" s="1">
        <f t="shared" si="37"/>
        <v>168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34</v>
      </c>
      <c r="C71" s="1">
        <v>734</v>
      </c>
      <c r="D71" s="1"/>
      <c r="E71" s="1">
        <v>359</v>
      </c>
      <c r="F71" s="1">
        <v>237</v>
      </c>
      <c r="G71" s="8">
        <v>0.3</v>
      </c>
      <c r="H71" s="1">
        <v>180</v>
      </c>
      <c r="I71" s="1" t="s">
        <v>35</v>
      </c>
      <c r="J71" s="1">
        <v>362</v>
      </c>
      <c r="K71" s="1">
        <f t="shared" si="34"/>
        <v>-3</v>
      </c>
      <c r="L71" s="1"/>
      <c r="M71" s="1"/>
      <c r="N71" s="1">
        <v>336</v>
      </c>
      <c r="O71" s="1">
        <f t="shared" ref="O71:O83" si="39">E71/5</f>
        <v>71.8</v>
      </c>
      <c r="P71" s="5">
        <f t="shared" ref="P70:P71" si="40">13*O71-N71-F71</f>
        <v>360.4</v>
      </c>
      <c r="Q71" s="5">
        <f t="shared" si="35"/>
        <v>336</v>
      </c>
      <c r="R71" s="5"/>
      <c r="S71" s="1">
        <v>432.19999999999993</v>
      </c>
      <c r="T71" s="1">
        <f t="shared" ref="T71:T83" si="41">(F71+N71+Q71)/O71</f>
        <v>12.66016713091922</v>
      </c>
      <c r="U71" s="1">
        <f t="shared" ref="U71:U83" si="42">(F71+N71)/O71</f>
        <v>7.9805013927576605</v>
      </c>
      <c r="V71" s="1">
        <v>68.2</v>
      </c>
      <c r="W71" s="1">
        <v>62.8</v>
      </c>
      <c r="X71" s="1">
        <v>92</v>
      </c>
      <c r="Y71" s="1">
        <v>71.400000000000006</v>
      </c>
      <c r="Z71" s="1">
        <v>71.599999999999994</v>
      </c>
      <c r="AA71" s="1"/>
      <c r="AB71" s="1">
        <f t="shared" si="38"/>
        <v>108.11999999999999</v>
      </c>
      <c r="AC71" s="8">
        <v>12</v>
      </c>
      <c r="AD71" s="12">
        <f t="shared" si="36"/>
        <v>28</v>
      </c>
      <c r="AE71" s="1">
        <f t="shared" si="37"/>
        <v>100.8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43</v>
      </c>
      <c r="C72" s="1">
        <v>142.19999999999999</v>
      </c>
      <c r="D72" s="1">
        <v>129.6</v>
      </c>
      <c r="E72" s="1">
        <v>81</v>
      </c>
      <c r="F72" s="1">
        <v>169.2</v>
      </c>
      <c r="G72" s="8">
        <v>1</v>
      </c>
      <c r="H72" s="1">
        <v>180</v>
      </c>
      <c r="I72" s="1" t="s">
        <v>94</v>
      </c>
      <c r="J72" s="1">
        <v>100.8</v>
      </c>
      <c r="K72" s="1">
        <f t="shared" si="34"/>
        <v>-19.799999999999997</v>
      </c>
      <c r="L72" s="1"/>
      <c r="M72" s="1"/>
      <c r="N72" s="1">
        <v>32.4</v>
      </c>
      <c r="O72" s="1">
        <f t="shared" si="39"/>
        <v>16.2</v>
      </c>
      <c r="P72" s="5">
        <f t="shared" ref="P70:P81" si="43">14*O72-N72-F72</f>
        <v>25.199999999999989</v>
      </c>
      <c r="Q72" s="5">
        <f t="shared" si="35"/>
        <v>32.4</v>
      </c>
      <c r="R72" s="5"/>
      <c r="S72" s="1">
        <v>25.199999999999989</v>
      </c>
      <c r="T72" s="1">
        <f t="shared" si="41"/>
        <v>14.444444444444445</v>
      </c>
      <c r="U72" s="1">
        <f t="shared" si="42"/>
        <v>12.444444444444445</v>
      </c>
      <c r="V72" s="1">
        <v>17.28</v>
      </c>
      <c r="W72" s="1">
        <v>23.76</v>
      </c>
      <c r="X72" s="1">
        <v>23.76</v>
      </c>
      <c r="Y72" s="1">
        <v>16.68</v>
      </c>
      <c r="Z72" s="1">
        <v>13.48</v>
      </c>
      <c r="AA72" s="1"/>
      <c r="AB72" s="1">
        <f t="shared" si="38"/>
        <v>25.199999999999989</v>
      </c>
      <c r="AC72" s="8">
        <v>1.8</v>
      </c>
      <c r="AD72" s="12">
        <f t="shared" si="36"/>
        <v>18</v>
      </c>
      <c r="AE72" s="1">
        <f t="shared" si="37"/>
        <v>32.4</v>
      </c>
      <c r="AF72" s="1">
        <f>VLOOKUP(A72,[1]Sheet!$A:$AG,32,0)</f>
        <v>18</v>
      </c>
      <c r="AG72" s="1">
        <f>VLOOKUP(A72,[1]Sheet!$A:$AG,33,0)</f>
        <v>234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34</v>
      </c>
      <c r="C73" s="1">
        <v>516</v>
      </c>
      <c r="D73" s="1">
        <v>336</v>
      </c>
      <c r="E73" s="1">
        <v>357</v>
      </c>
      <c r="F73" s="1">
        <v>396</v>
      </c>
      <c r="G73" s="8">
        <v>0.3</v>
      </c>
      <c r="H73" s="1">
        <v>180</v>
      </c>
      <c r="I73" s="1" t="s">
        <v>35</v>
      </c>
      <c r="J73" s="1">
        <v>359</v>
      </c>
      <c r="K73" s="1">
        <f t="shared" si="34"/>
        <v>-2</v>
      </c>
      <c r="L73" s="1"/>
      <c r="M73" s="1"/>
      <c r="N73" s="1">
        <v>336</v>
      </c>
      <c r="O73" s="1">
        <f t="shared" si="39"/>
        <v>71.400000000000006</v>
      </c>
      <c r="P73" s="5">
        <f>13*O73-N73-F73</f>
        <v>196.20000000000005</v>
      </c>
      <c r="Q73" s="5">
        <f t="shared" si="35"/>
        <v>168</v>
      </c>
      <c r="R73" s="5"/>
      <c r="S73" s="1">
        <v>267.60000000000014</v>
      </c>
      <c r="T73" s="1">
        <f t="shared" si="41"/>
        <v>12.605042016806722</v>
      </c>
      <c r="U73" s="1">
        <f t="shared" si="42"/>
        <v>10.252100840336134</v>
      </c>
      <c r="V73" s="1">
        <v>74.599999999999994</v>
      </c>
      <c r="W73" s="1">
        <v>75.8</v>
      </c>
      <c r="X73" s="1">
        <v>83.6</v>
      </c>
      <c r="Y73" s="1">
        <v>78.8</v>
      </c>
      <c r="Z73" s="1">
        <v>81.599999999999994</v>
      </c>
      <c r="AA73" s="1"/>
      <c r="AB73" s="1">
        <f t="shared" si="38"/>
        <v>58.860000000000014</v>
      </c>
      <c r="AC73" s="8">
        <v>12</v>
      </c>
      <c r="AD73" s="12">
        <f t="shared" si="36"/>
        <v>14</v>
      </c>
      <c r="AE73" s="1">
        <f t="shared" si="37"/>
        <v>50.4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34</v>
      </c>
      <c r="C74" s="1">
        <v>92</v>
      </c>
      <c r="D74" s="1"/>
      <c r="E74" s="1">
        <v>21</v>
      </c>
      <c r="F74" s="1">
        <v>70</v>
      </c>
      <c r="G74" s="8">
        <v>0.2</v>
      </c>
      <c r="H74" s="1">
        <v>365</v>
      </c>
      <c r="I74" s="1" t="s">
        <v>35</v>
      </c>
      <c r="J74" s="1">
        <v>21</v>
      </c>
      <c r="K74" s="1">
        <f t="shared" si="34"/>
        <v>0</v>
      </c>
      <c r="L74" s="1"/>
      <c r="M74" s="1"/>
      <c r="N74" s="1">
        <v>0</v>
      </c>
      <c r="O74" s="1">
        <f t="shared" si="39"/>
        <v>4.2</v>
      </c>
      <c r="P74" s="5"/>
      <c r="Q74" s="5">
        <f t="shared" si="35"/>
        <v>0</v>
      </c>
      <c r="R74" s="5"/>
      <c r="S74" s="1"/>
      <c r="T74" s="1">
        <f t="shared" si="41"/>
        <v>16.666666666666664</v>
      </c>
      <c r="U74" s="1">
        <f t="shared" si="42"/>
        <v>16.666666666666664</v>
      </c>
      <c r="V74" s="1">
        <v>2.8</v>
      </c>
      <c r="W74" s="1">
        <v>3.2</v>
      </c>
      <c r="X74" s="1">
        <v>0</v>
      </c>
      <c r="Y74" s="1">
        <v>8</v>
      </c>
      <c r="Z74" s="1">
        <v>2.2000000000000002</v>
      </c>
      <c r="AA74" s="7" t="s">
        <v>58</v>
      </c>
      <c r="AB74" s="1">
        <f t="shared" si="38"/>
        <v>0</v>
      </c>
      <c r="AC74" s="8">
        <v>6</v>
      </c>
      <c r="AD74" s="12">
        <f t="shared" si="36"/>
        <v>0</v>
      </c>
      <c r="AE74" s="1">
        <f t="shared" si="37"/>
        <v>0</v>
      </c>
      <c r="AF74" s="1">
        <f>VLOOKUP(A74,[1]Sheet!$A:$AG,32,0)</f>
        <v>10</v>
      </c>
      <c r="AG74" s="1">
        <f>VLOOKUP(A74,[1]Sheet!$A:$AG,33,0)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34</v>
      </c>
      <c r="C75" s="1">
        <v>99</v>
      </c>
      <c r="D75" s="1"/>
      <c r="E75" s="1">
        <v>21</v>
      </c>
      <c r="F75" s="1">
        <v>77</v>
      </c>
      <c r="G75" s="8">
        <v>0.2</v>
      </c>
      <c r="H75" s="1">
        <v>365</v>
      </c>
      <c r="I75" s="1" t="s">
        <v>35</v>
      </c>
      <c r="J75" s="1">
        <v>21</v>
      </c>
      <c r="K75" s="1">
        <f t="shared" si="34"/>
        <v>0</v>
      </c>
      <c r="L75" s="1"/>
      <c r="M75" s="1"/>
      <c r="N75" s="1">
        <v>0</v>
      </c>
      <c r="O75" s="1">
        <f t="shared" si="39"/>
        <v>4.2</v>
      </c>
      <c r="P75" s="5"/>
      <c r="Q75" s="5">
        <f t="shared" si="35"/>
        <v>0</v>
      </c>
      <c r="R75" s="5"/>
      <c r="S75" s="1"/>
      <c r="T75" s="1">
        <f t="shared" si="41"/>
        <v>18.333333333333332</v>
      </c>
      <c r="U75" s="1">
        <f t="shared" si="42"/>
        <v>18.333333333333332</v>
      </c>
      <c r="V75" s="1">
        <v>2.6</v>
      </c>
      <c r="W75" s="1">
        <v>5.6</v>
      </c>
      <c r="X75" s="1">
        <v>5</v>
      </c>
      <c r="Y75" s="1">
        <v>12.2</v>
      </c>
      <c r="Z75" s="1">
        <v>2.4</v>
      </c>
      <c r="AA75" s="7" t="s">
        <v>58</v>
      </c>
      <c r="AB75" s="1">
        <f t="shared" si="38"/>
        <v>0</v>
      </c>
      <c r="AC75" s="8">
        <v>6</v>
      </c>
      <c r="AD75" s="12">
        <f t="shared" si="36"/>
        <v>0</v>
      </c>
      <c r="AE75" s="1">
        <f t="shared" si="37"/>
        <v>0</v>
      </c>
      <c r="AF75" s="1">
        <f>VLOOKUP(A75,[1]Sheet!$A:$AG,32,0)</f>
        <v>10</v>
      </c>
      <c r="AG75" s="1">
        <f>VLOOKUP(A75,[1]Sheet!$A:$AG,33,0)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34</v>
      </c>
      <c r="C76" s="1">
        <v>319</v>
      </c>
      <c r="D76" s="1">
        <v>196</v>
      </c>
      <c r="E76" s="1">
        <v>152</v>
      </c>
      <c r="F76" s="1">
        <v>350</v>
      </c>
      <c r="G76" s="8">
        <v>0.3</v>
      </c>
      <c r="H76" s="1">
        <v>180</v>
      </c>
      <c r="I76" s="1" t="s">
        <v>35</v>
      </c>
      <c r="J76" s="1">
        <v>148</v>
      </c>
      <c r="K76" s="1">
        <f t="shared" si="34"/>
        <v>4</v>
      </c>
      <c r="L76" s="1"/>
      <c r="M76" s="1"/>
      <c r="N76" s="1">
        <v>0</v>
      </c>
      <c r="O76" s="1">
        <f t="shared" si="39"/>
        <v>30.4</v>
      </c>
      <c r="P76" s="5">
        <f>16*O76-N76-F76</f>
        <v>136.39999999999998</v>
      </c>
      <c r="Q76" s="5">
        <f t="shared" si="35"/>
        <v>196</v>
      </c>
      <c r="R76" s="5"/>
      <c r="S76" s="1">
        <v>136.39999999999998</v>
      </c>
      <c r="T76" s="1">
        <f t="shared" si="41"/>
        <v>17.960526315789476</v>
      </c>
      <c r="U76" s="1">
        <f t="shared" si="42"/>
        <v>11.513157894736842</v>
      </c>
      <c r="V76" s="1">
        <v>29.6</v>
      </c>
      <c r="W76" s="1">
        <v>36.4</v>
      </c>
      <c r="X76" s="1">
        <v>44</v>
      </c>
      <c r="Y76" s="1">
        <v>27.4</v>
      </c>
      <c r="Z76" s="1">
        <v>21.2</v>
      </c>
      <c r="AA76" s="1"/>
      <c r="AB76" s="1">
        <f t="shared" si="38"/>
        <v>40.919999999999995</v>
      </c>
      <c r="AC76" s="8">
        <v>14</v>
      </c>
      <c r="AD76" s="12">
        <f t="shared" si="36"/>
        <v>14</v>
      </c>
      <c r="AE76" s="1">
        <f t="shared" si="37"/>
        <v>58.8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34</v>
      </c>
      <c r="C77" s="1">
        <v>165</v>
      </c>
      <c r="D77" s="1">
        <v>112</v>
      </c>
      <c r="E77" s="1">
        <v>122</v>
      </c>
      <c r="F77" s="1">
        <v>77</v>
      </c>
      <c r="G77" s="8">
        <v>0.48</v>
      </c>
      <c r="H77" s="1">
        <v>180</v>
      </c>
      <c r="I77" s="1" t="s">
        <v>35</v>
      </c>
      <c r="J77" s="1">
        <v>155</v>
      </c>
      <c r="K77" s="1">
        <f t="shared" si="34"/>
        <v>-33</v>
      </c>
      <c r="L77" s="1"/>
      <c r="M77" s="1"/>
      <c r="N77" s="1">
        <v>336</v>
      </c>
      <c r="O77" s="1">
        <f t="shared" si="39"/>
        <v>24.4</v>
      </c>
      <c r="P77" s="5"/>
      <c r="Q77" s="5">
        <f t="shared" si="35"/>
        <v>0</v>
      </c>
      <c r="R77" s="5"/>
      <c r="S77" s="1"/>
      <c r="T77" s="1">
        <f t="shared" si="41"/>
        <v>16.926229508196723</v>
      </c>
      <c r="U77" s="1">
        <f t="shared" si="42"/>
        <v>16.926229508196723</v>
      </c>
      <c r="V77" s="1">
        <v>36.6</v>
      </c>
      <c r="W77" s="1">
        <v>30.2</v>
      </c>
      <c r="X77" s="1">
        <v>29.2</v>
      </c>
      <c r="Y77" s="1">
        <v>21.4</v>
      </c>
      <c r="Z77" s="1">
        <v>33</v>
      </c>
      <c r="AA77" s="1"/>
      <c r="AB77" s="1">
        <f t="shared" si="38"/>
        <v>0</v>
      </c>
      <c r="AC77" s="8">
        <v>8</v>
      </c>
      <c r="AD77" s="12">
        <f t="shared" si="36"/>
        <v>0</v>
      </c>
      <c r="AE77" s="1">
        <f t="shared" si="37"/>
        <v>0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34</v>
      </c>
      <c r="C78" s="1">
        <v>726</v>
      </c>
      <c r="D78" s="1">
        <v>504</v>
      </c>
      <c r="E78" s="1">
        <v>611</v>
      </c>
      <c r="F78" s="1">
        <v>441</v>
      </c>
      <c r="G78" s="8">
        <v>0.25</v>
      </c>
      <c r="H78" s="1">
        <v>180</v>
      </c>
      <c r="I78" s="1" t="s">
        <v>35</v>
      </c>
      <c r="J78" s="1">
        <v>616</v>
      </c>
      <c r="K78" s="1">
        <f t="shared" si="34"/>
        <v>-5</v>
      </c>
      <c r="L78" s="1"/>
      <c r="M78" s="1"/>
      <c r="N78" s="1">
        <v>840</v>
      </c>
      <c r="O78" s="1">
        <f t="shared" si="39"/>
        <v>122.2</v>
      </c>
      <c r="P78" s="5">
        <f t="shared" ref="P78:P79" si="44">13*O78-N78-F78</f>
        <v>307.60000000000014</v>
      </c>
      <c r="Q78" s="5">
        <f t="shared" si="35"/>
        <v>336</v>
      </c>
      <c r="R78" s="5"/>
      <c r="S78" s="1">
        <v>429.79999999999995</v>
      </c>
      <c r="T78" s="1">
        <f t="shared" si="41"/>
        <v>13.23240589198036</v>
      </c>
      <c r="U78" s="1">
        <f t="shared" si="42"/>
        <v>10.482815057283142</v>
      </c>
      <c r="V78" s="1">
        <v>140.80000000000001</v>
      </c>
      <c r="W78" s="1">
        <v>120.2</v>
      </c>
      <c r="X78" s="1">
        <v>134.19999999999999</v>
      </c>
      <c r="Y78" s="1">
        <v>135.19999999999999</v>
      </c>
      <c r="Z78" s="1">
        <v>136.4</v>
      </c>
      <c r="AA78" s="1"/>
      <c r="AB78" s="1">
        <f t="shared" si="38"/>
        <v>76.900000000000034</v>
      </c>
      <c r="AC78" s="8">
        <v>12</v>
      </c>
      <c r="AD78" s="12">
        <f t="shared" si="36"/>
        <v>28</v>
      </c>
      <c r="AE78" s="1">
        <f t="shared" si="37"/>
        <v>84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34</v>
      </c>
      <c r="C79" s="1">
        <v>860</v>
      </c>
      <c r="D79" s="1">
        <v>504</v>
      </c>
      <c r="E79" s="1">
        <v>660</v>
      </c>
      <c r="F79" s="1">
        <v>489</v>
      </c>
      <c r="G79" s="8">
        <v>0.25</v>
      </c>
      <c r="H79" s="1">
        <v>180</v>
      </c>
      <c r="I79" s="1" t="s">
        <v>35</v>
      </c>
      <c r="J79" s="1">
        <v>661</v>
      </c>
      <c r="K79" s="1">
        <f t="shared" si="34"/>
        <v>-1</v>
      </c>
      <c r="L79" s="1"/>
      <c r="M79" s="1"/>
      <c r="N79" s="1">
        <v>1008</v>
      </c>
      <c r="O79" s="1">
        <f t="shared" si="39"/>
        <v>132</v>
      </c>
      <c r="P79" s="5">
        <f t="shared" si="44"/>
        <v>219</v>
      </c>
      <c r="Q79" s="5">
        <f t="shared" si="35"/>
        <v>168</v>
      </c>
      <c r="R79" s="5"/>
      <c r="S79" s="1">
        <v>351</v>
      </c>
      <c r="T79" s="1">
        <f t="shared" si="41"/>
        <v>12.613636363636363</v>
      </c>
      <c r="U79" s="1">
        <f t="shared" si="42"/>
        <v>11.340909090909092</v>
      </c>
      <c r="V79" s="1">
        <v>149.4</v>
      </c>
      <c r="W79" s="1">
        <v>130.80000000000001</v>
      </c>
      <c r="X79" s="1">
        <v>140.6</v>
      </c>
      <c r="Y79" s="1">
        <v>139.19999999999999</v>
      </c>
      <c r="Z79" s="1">
        <v>149.6</v>
      </c>
      <c r="AA79" s="1"/>
      <c r="AB79" s="1">
        <f t="shared" si="38"/>
        <v>54.75</v>
      </c>
      <c r="AC79" s="8">
        <v>12</v>
      </c>
      <c r="AD79" s="12">
        <f t="shared" si="36"/>
        <v>14</v>
      </c>
      <c r="AE79" s="1">
        <f t="shared" si="37"/>
        <v>42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43</v>
      </c>
      <c r="C80" s="1">
        <v>108</v>
      </c>
      <c r="D80" s="1"/>
      <c r="E80" s="1">
        <v>18.899999999999999</v>
      </c>
      <c r="F80" s="1">
        <v>83.7</v>
      </c>
      <c r="G80" s="8">
        <v>1</v>
      </c>
      <c r="H80" s="1">
        <v>180</v>
      </c>
      <c r="I80" s="1" t="s">
        <v>35</v>
      </c>
      <c r="J80" s="1">
        <v>18.899999999999999</v>
      </c>
      <c r="K80" s="1">
        <f t="shared" si="34"/>
        <v>0</v>
      </c>
      <c r="L80" s="1"/>
      <c r="M80" s="1"/>
      <c r="N80" s="1">
        <v>0</v>
      </c>
      <c r="O80" s="1">
        <f t="shared" si="39"/>
        <v>3.78</v>
      </c>
      <c r="P80" s="5"/>
      <c r="Q80" s="5">
        <f t="shared" si="35"/>
        <v>0</v>
      </c>
      <c r="R80" s="5"/>
      <c r="S80" s="1"/>
      <c r="T80" s="1">
        <f t="shared" si="41"/>
        <v>22.142857142857146</v>
      </c>
      <c r="U80" s="1">
        <f t="shared" si="42"/>
        <v>22.142857142857146</v>
      </c>
      <c r="V80" s="1">
        <v>2.16</v>
      </c>
      <c r="W80" s="1">
        <v>6.48</v>
      </c>
      <c r="X80" s="1">
        <v>9.7200000000000006</v>
      </c>
      <c r="Y80" s="1">
        <v>1.62</v>
      </c>
      <c r="Z80" s="1">
        <v>2.16</v>
      </c>
      <c r="AA80" s="7" t="s">
        <v>58</v>
      </c>
      <c r="AB80" s="1">
        <f t="shared" si="38"/>
        <v>0</v>
      </c>
      <c r="AC80" s="8">
        <v>2.7</v>
      </c>
      <c r="AD80" s="12">
        <f t="shared" si="36"/>
        <v>0</v>
      </c>
      <c r="AE80" s="1">
        <f t="shared" si="37"/>
        <v>0</v>
      </c>
      <c r="AF80" s="1">
        <f>VLOOKUP(A80,[1]Sheet!$A:$AG,32,0)</f>
        <v>14</v>
      </c>
      <c r="AG80" s="1">
        <f>VLOOKUP(A80,[1]Sheet!$A:$AG,33,0)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43</v>
      </c>
      <c r="C81" s="1">
        <v>500</v>
      </c>
      <c r="D81" s="1">
        <v>780</v>
      </c>
      <c r="E81" s="1">
        <v>535</v>
      </c>
      <c r="F81" s="17">
        <f>584.5+F82</f>
        <v>539.5</v>
      </c>
      <c r="G81" s="8">
        <v>1</v>
      </c>
      <c r="H81" s="1">
        <v>180</v>
      </c>
      <c r="I81" s="1" t="s">
        <v>35</v>
      </c>
      <c r="J81" s="1">
        <v>533</v>
      </c>
      <c r="K81" s="1">
        <f t="shared" si="34"/>
        <v>2</v>
      </c>
      <c r="L81" s="1"/>
      <c r="M81" s="1"/>
      <c r="N81" s="1">
        <v>540</v>
      </c>
      <c r="O81" s="1">
        <f t="shared" si="39"/>
        <v>107</v>
      </c>
      <c r="P81" s="5">
        <f t="shared" ref="P81" si="45">13*O81-N81-F81</f>
        <v>311.5</v>
      </c>
      <c r="Q81" s="5">
        <f t="shared" si="35"/>
        <v>300</v>
      </c>
      <c r="R81" s="5"/>
      <c r="S81" s="1">
        <v>418.5</v>
      </c>
      <c r="T81" s="1">
        <f t="shared" si="41"/>
        <v>12.892523364485982</v>
      </c>
      <c r="U81" s="1">
        <f t="shared" si="42"/>
        <v>10.088785046728972</v>
      </c>
      <c r="V81" s="1">
        <v>117.1</v>
      </c>
      <c r="W81" s="1">
        <v>123</v>
      </c>
      <c r="X81" s="1">
        <v>111</v>
      </c>
      <c r="Y81" s="1">
        <v>104</v>
      </c>
      <c r="Z81" s="1">
        <v>102</v>
      </c>
      <c r="AA81" s="1" t="s">
        <v>66</v>
      </c>
      <c r="AB81" s="1">
        <f t="shared" si="38"/>
        <v>311.5</v>
      </c>
      <c r="AC81" s="8">
        <v>5</v>
      </c>
      <c r="AD81" s="12">
        <f t="shared" si="36"/>
        <v>60</v>
      </c>
      <c r="AE81" s="1">
        <f t="shared" si="37"/>
        <v>300</v>
      </c>
      <c r="AF81" s="1">
        <f>VLOOKUP(A81,[1]Sheet!$A:$AG,32,0)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123</v>
      </c>
      <c r="B82" s="18" t="s">
        <v>43</v>
      </c>
      <c r="C82" s="18">
        <v>-45</v>
      </c>
      <c r="D82" s="18"/>
      <c r="E82" s="18"/>
      <c r="F82" s="17">
        <v>-45</v>
      </c>
      <c r="G82" s="19">
        <v>0</v>
      </c>
      <c r="H82" s="18" t="e">
        <v>#N/A</v>
      </c>
      <c r="I82" s="18" t="s">
        <v>49</v>
      </c>
      <c r="J82" s="18"/>
      <c r="K82" s="18">
        <f t="shared" si="34"/>
        <v>0</v>
      </c>
      <c r="L82" s="18"/>
      <c r="M82" s="18"/>
      <c r="N82" s="18"/>
      <c r="O82" s="18">
        <f t="shared" si="39"/>
        <v>0</v>
      </c>
      <c r="P82" s="21"/>
      <c r="Q82" s="21"/>
      <c r="R82" s="21"/>
      <c r="S82" s="18"/>
      <c r="T82" s="18" t="e">
        <f t="shared" si="41"/>
        <v>#DIV/0!</v>
      </c>
      <c r="U82" s="18" t="e">
        <f t="shared" si="42"/>
        <v>#DIV/0!</v>
      </c>
      <c r="V82" s="18">
        <v>11</v>
      </c>
      <c r="W82" s="18">
        <v>65</v>
      </c>
      <c r="X82" s="18">
        <v>109</v>
      </c>
      <c r="Y82" s="18">
        <v>37</v>
      </c>
      <c r="Z82" s="18">
        <v>0</v>
      </c>
      <c r="AA82" s="18" t="s">
        <v>74</v>
      </c>
      <c r="AB82" s="18">
        <f t="shared" si="38"/>
        <v>0</v>
      </c>
      <c r="AC82" s="19">
        <v>0</v>
      </c>
      <c r="AD82" s="22"/>
      <c r="AE82" s="18"/>
      <c r="AF82" s="18"/>
      <c r="AG82" s="1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34</v>
      </c>
      <c r="C83" s="1">
        <v>335</v>
      </c>
      <c r="D83" s="1"/>
      <c r="E83" s="1">
        <v>159</v>
      </c>
      <c r="F83" s="1">
        <v>154</v>
      </c>
      <c r="G83" s="8">
        <v>0.14000000000000001</v>
      </c>
      <c r="H83" s="1">
        <v>180</v>
      </c>
      <c r="I83" s="1" t="s">
        <v>35</v>
      </c>
      <c r="J83" s="1">
        <v>153</v>
      </c>
      <c r="K83" s="1">
        <f t="shared" si="34"/>
        <v>6</v>
      </c>
      <c r="L83" s="1"/>
      <c r="M83" s="1"/>
      <c r="N83" s="1">
        <v>264</v>
      </c>
      <c r="O83" s="1">
        <f t="shared" si="39"/>
        <v>31.8</v>
      </c>
      <c r="P83" s="5">
        <f>18*O83-N83-F83</f>
        <v>154.39999999999998</v>
      </c>
      <c r="Q83" s="5">
        <f>AD83*AC83</f>
        <v>264</v>
      </c>
      <c r="R83" s="5"/>
      <c r="S83" s="1">
        <v>154.39999999999998</v>
      </c>
      <c r="T83" s="1">
        <f t="shared" si="41"/>
        <v>21.446540880503143</v>
      </c>
      <c r="U83" s="1">
        <f t="shared" si="42"/>
        <v>13.144654088050315</v>
      </c>
      <c r="V83" s="1">
        <v>31.2</v>
      </c>
      <c r="W83" s="1">
        <v>11.8</v>
      </c>
      <c r="X83" s="1">
        <v>0</v>
      </c>
      <c r="Y83" s="1">
        <v>38.4</v>
      </c>
      <c r="Z83" s="1">
        <v>12.4</v>
      </c>
      <c r="AA83" s="1"/>
      <c r="AB83" s="1">
        <f t="shared" si="38"/>
        <v>21.616</v>
      </c>
      <c r="AC83" s="8">
        <v>22</v>
      </c>
      <c r="AD83" s="12">
        <f>MROUND(P83,AC83*AF83)/AC83</f>
        <v>12</v>
      </c>
      <c r="AE83" s="1">
        <f>AD83*AC83*G83</f>
        <v>36.96</v>
      </c>
      <c r="AF83" s="1">
        <f>VLOOKUP(A83,[1]Sheet!$A:$AG,32,0)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8"/>
      <c r="AD84" s="1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8"/>
      <c r="AD85" s="1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8"/>
      <c r="AD86" s="1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8"/>
      <c r="AD87" s="1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8"/>
      <c r="AD88" s="1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8"/>
      <c r="AD89" s="1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8"/>
      <c r="AD90" s="1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8"/>
      <c r="AD91" s="1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8"/>
      <c r="AD92" s="1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8"/>
      <c r="AD93" s="1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8"/>
      <c r="AD94" s="1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8"/>
      <c r="AD95" s="1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8"/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8"/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8"/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8"/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8"/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8"/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8"/>
      <c r="AD102" s="1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8"/>
      <c r="AD103" s="1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8"/>
      <c r="AD104" s="1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8"/>
      <c r="AD105" s="1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8"/>
      <c r="AD106" s="1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8"/>
      <c r="AD107" s="1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8"/>
      <c r="AD108" s="1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8"/>
      <c r="AD109" s="1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8"/>
      <c r="AD110" s="1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8"/>
      <c r="AD111" s="1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8"/>
      <c r="AD112" s="1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8"/>
      <c r="AD113" s="1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8"/>
      <c r="AD114" s="1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8"/>
      <c r="AD115" s="1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8"/>
      <c r="AD116" s="1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8"/>
      <c r="AD117" s="1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8"/>
      <c r="AD118" s="1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8"/>
      <c r="AD119" s="1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8"/>
      <c r="AD120" s="1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8"/>
      <c r="AD121" s="1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8"/>
      <c r="AD122" s="1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8"/>
      <c r="AD123" s="1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8"/>
      <c r="AD124" s="1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8"/>
      <c r="AD125" s="1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8"/>
      <c r="AD126" s="1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8"/>
      <c r="AD127" s="1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8"/>
      <c r="AD128" s="1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8"/>
      <c r="AD129" s="1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8"/>
      <c r="AD130" s="1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8"/>
      <c r="AD131" s="1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8"/>
      <c r="AD132" s="1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8"/>
      <c r="AD133" s="1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8"/>
      <c r="AD134" s="1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8"/>
      <c r="AD135" s="1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8"/>
      <c r="AD136" s="1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8"/>
      <c r="AD137" s="1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8"/>
      <c r="AD138" s="1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8"/>
      <c r="AD139" s="1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8"/>
      <c r="AD140" s="1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8"/>
      <c r="AD141" s="1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8"/>
      <c r="AD142" s="1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8"/>
      <c r="AD143" s="1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8"/>
      <c r="AD144" s="1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8"/>
      <c r="AD145" s="1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8"/>
      <c r="AD146" s="1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8"/>
      <c r="AD147" s="1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8"/>
      <c r="AD148" s="1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8"/>
      <c r="AD149" s="1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8"/>
      <c r="AD150" s="1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8"/>
      <c r="AD151" s="1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8"/>
      <c r="AD152" s="1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8"/>
      <c r="AD153" s="1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8"/>
      <c r="AD154" s="1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8"/>
      <c r="AD155" s="1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8"/>
      <c r="AD156" s="1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8"/>
      <c r="AD157" s="1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8"/>
      <c r="AD158" s="1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8"/>
      <c r="AD159" s="1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8"/>
      <c r="AD160" s="1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8"/>
      <c r="AD161" s="1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8"/>
      <c r="AD162" s="1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8"/>
      <c r="AD163" s="1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8"/>
      <c r="AD164" s="1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8"/>
      <c r="AD165" s="1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8"/>
      <c r="AD166" s="1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8"/>
      <c r="AD167" s="1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8"/>
      <c r="AD168" s="1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8"/>
      <c r="AD169" s="1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8"/>
      <c r="AD170" s="1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8"/>
      <c r="AD171" s="1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8"/>
      <c r="AD172" s="1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8"/>
      <c r="AD173" s="12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8"/>
      <c r="AD174" s="12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8"/>
      <c r="AD175" s="1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8"/>
      <c r="AD176" s="12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8"/>
      <c r="AD177" s="1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8"/>
      <c r="AD178" s="12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8"/>
      <c r="AD179" s="1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8"/>
      <c r="AD180" s="1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8"/>
      <c r="AD181" s="1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8"/>
      <c r="AD182" s="12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8"/>
      <c r="AD183" s="12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8"/>
      <c r="AD184" s="1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8"/>
      <c r="AD185" s="12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8"/>
      <c r="AD186" s="12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8"/>
      <c r="AD187" s="12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8"/>
      <c r="AD188" s="12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8"/>
      <c r="AD189" s="12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8"/>
      <c r="AD190" s="12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8"/>
      <c r="AD191" s="12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8"/>
      <c r="AD192" s="12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8"/>
      <c r="AD193" s="12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8"/>
      <c r="AD194" s="12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8"/>
      <c r="AD195" s="12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8"/>
      <c r="AD196" s="12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8"/>
      <c r="AD197" s="12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8"/>
      <c r="AD198" s="12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8"/>
      <c r="AD199" s="12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8"/>
      <c r="AD200" s="12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8"/>
      <c r="AD201" s="12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8"/>
      <c r="AD202" s="12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8"/>
      <c r="AD203" s="12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8"/>
      <c r="AD204" s="12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8"/>
      <c r="AD205" s="12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8"/>
      <c r="AD206" s="12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8"/>
      <c r="AD207" s="12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8"/>
      <c r="AD208" s="12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8"/>
      <c r="AD209" s="12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8"/>
      <c r="AD210" s="12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8"/>
      <c r="AD211" s="12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8"/>
      <c r="AD212" s="12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8"/>
      <c r="AD213" s="12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8"/>
      <c r="AD214" s="12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8"/>
      <c r="AD215" s="1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8"/>
      <c r="AD216" s="12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8"/>
      <c r="AD217" s="1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8"/>
      <c r="AD218" s="1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8"/>
      <c r="AD219" s="12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8"/>
      <c r="AD220" s="12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8"/>
      <c r="AD221" s="12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8"/>
      <c r="AD222" s="12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8"/>
      <c r="AD223" s="12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8"/>
      <c r="AD224" s="12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8"/>
      <c r="AD225" s="12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8"/>
      <c r="AD226" s="12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8"/>
      <c r="AD227" s="12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8"/>
      <c r="AD228" s="12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8"/>
      <c r="AD229" s="12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8"/>
      <c r="AD230" s="12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8"/>
      <c r="AD231" s="12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8"/>
      <c r="AD232" s="12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8"/>
      <c r="AD233" s="12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8"/>
      <c r="AD234" s="12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8"/>
      <c r="AD235" s="12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8"/>
      <c r="AD236" s="12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8"/>
      <c r="AD237" s="12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8"/>
      <c r="AD238" s="12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8"/>
      <c r="AD239" s="12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8"/>
      <c r="AD240" s="12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8"/>
      <c r="AD241" s="12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8"/>
      <c r="AD242" s="12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8"/>
      <c r="AD243" s="12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8"/>
      <c r="AD244" s="12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8"/>
      <c r="AD245" s="12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8"/>
      <c r="AD246" s="12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8"/>
      <c r="AD247" s="12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8"/>
      <c r="AD248" s="12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8"/>
      <c r="AD249" s="12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8"/>
      <c r="AD250" s="12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8"/>
      <c r="AD251" s="12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8"/>
      <c r="AD252" s="12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8"/>
      <c r="AD253" s="12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8"/>
      <c r="AD254" s="12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8"/>
      <c r="AD255" s="12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8"/>
      <c r="AD256" s="12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8"/>
      <c r="AD257" s="12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8"/>
      <c r="AD258" s="12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8"/>
      <c r="AD259" s="12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8"/>
      <c r="AD260" s="12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8"/>
      <c r="AD261" s="12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8"/>
      <c r="AD262" s="12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8"/>
      <c r="AD263" s="12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8"/>
      <c r="AD264" s="12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8"/>
      <c r="AD265" s="12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8"/>
      <c r="AD266" s="12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8"/>
      <c r="AD267" s="12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8"/>
      <c r="AD268" s="12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8"/>
      <c r="AD269" s="12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8"/>
      <c r="AD270" s="12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8"/>
      <c r="AD271" s="12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8"/>
      <c r="AD272" s="12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8"/>
      <c r="AD273" s="12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8"/>
      <c r="AD274" s="12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8"/>
      <c r="AD275" s="12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8"/>
      <c r="AD276" s="12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8"/>
      <c r="AD277" s="12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8"/>
      <c r="AD278" s="12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8"/>
      <c r="AD279" s="12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8"/>
      <c r="AD280" s="12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8"/>
      <c r="AD281" s="12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8"/>
      <c r="AD282" s="12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8"/>
      <c r="AD283" s="12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8"/>
      <c r="AD284" s="12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8"/>
      <c r="AD285" s="1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8"/>
      <c r="AD286" s="1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8"/>
      <c r="AD287" s="1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8"/>
      <c r="AD288" s="1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8"/>
      <c r="AD289" s="1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8"/>
      <c r="AD290" s="12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8"/>
      <c r="AD291" s="12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8"/>
      <c r="AD292" s="12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8"/>
      <c r="AD293" s="12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8"/>
      <c r="AD294" s="12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8"/>
      <c r="AD295" s="12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8"/>
      <c r="AD296" s="12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8"/>
      <c r="AD297" s="12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8"/>
      <c r="AD298" s="12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8"/>
      <c r="AD299" s="12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8"/>
      <c r="AD300" s="12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8"/>
      <c r="AD301" s="12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8"/>
      <c r="AD302" s="12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8"/>
      <c r="AD303" s="12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8"/>
      <c r="AD304" s="12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8"/>
      <c r="AD305" s="12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8"/>
      <c r="AD306" s="12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8"/>
      <c r="AD307" s="12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8"/>
      <c r="AD308" s="12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8"/>
      <c r="AD309" s="12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8"/>
      <c r="AD310" s="12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8"/>
      <c r="AD311" s="12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8"/>
      <c r="AD312" s="12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8"/>
      <c r="AD313" s="12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8"/>
      <c r="AD314" s="12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8"/>
      <c r="AD315" s="12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8"/>
      <c r="AD316" s="12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8"/>
      <c r="AD317" s="12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8"/>
      <c r="AD318" s="12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8"/>
      <c r="AD319" s="12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8"/>
      <c r="AD320" s="12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8"/>
      <c r="AD321" s="12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8"/>
      <c r="AD322" s="12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8"/>
      <c r="AD323" s="12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8"/>
      <c r="AD324" s="12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8"/>
      <c r="AD325" s="12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8"/>
      <c r="AD326" s="12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8"/>
      <c r="AD327" s="12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8"/>
      <c r="AD328" s="12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8"/>
      <c r="AD329" s="12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8"/>
      <c r="AD330" s="12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8"/>
      <c r="AD331" s="12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8"/>
      <c r="AD332" s="12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8"/>
      <c r="AD333" s="12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8"/>
      <c r="AD334" s="12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8"/>
      <c r="AD335" s="12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8"/>
      <c r="AD336" s="12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8"/>
      <c r="AD337" s="12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8"/>
      <c r="AD338" s="12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8"/>
      <c r="AD339" s="12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8"/>
      <c r="AD340" s="12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8"/>
      <c r="AD341" s="12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8"/>
      <c r="AD342" s="12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8"/>
      <c r="AD343" s="12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8"/>
      <c r="AD344" s="12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8"/>
      <c r="AD345" s="12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8"/>
      <c r="AD346" s="12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8"/>
      <c r="AD347" s="12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8"/>
      <c r="AD348" s="12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8"/>
      <c r="AD349" s="12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8"/>
      <c r="AD350" s="12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8"/>
      <c r="AD351" s="12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8"/>
      <c r="AD352" s="12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8"/>
      <c r="AD353" s="12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8"/>
      <c r="AD354" s="12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8"/>
      <c r="AD355" s="12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8"/>
      <c r="AD356" s="12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8"/>
      <c r="AD357" s="12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8"/>
      <c r="AD358" s="12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8"/>
      <c r="AD359" s="12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8"/>
      <c r="AD360" s="12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8"/>
      <c r="AD361" s="12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8"/>
      <c r="AD362" s="12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8"/>
      <c r="AD363" s="12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8"/>
      <c r="AD364" s="12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8"/>
      <c r="AD365" s="12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8"/>
      <c r="AD366" s="12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8"/>
      <c r="AD367" s="12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8"/>
      <c r="AD368" s="12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8"/>
      <c r="AD369" s="12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8"/>
      <c r="AD370" s="12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8"/>
      <c r="AD371" s="12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8"/>
      <c r="AD372" s="12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8"/>
      <c r="AD373" s="12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8"/>
      <c r="AD374" s="12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8"/>
      <c r="AD375" s="12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8"/>
      <c r="AD376" s="12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8"/>
      <c r="AD377" s="12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8"/>
      <c r="AD378" s="12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8"/>
      <c r="AD379" s="12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8"/>
      <c r="AD380" s="12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8"/>
      <c r="AD381" s="12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8"/>
      <c r="AD382" s="12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8"/>
      <c r="AD383" s="12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8"/>
      <c r="AD384" s="12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8"/>
      <c r="AD385" s="12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8"/>
      <c r="AD386" s="12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8"/>
      <c r="AD387" s="12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8"/>
      <c r="AD388" s="12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8"/>
      <c r="AD389" s="12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8"/>
      <c r="AD390" s="12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8"/>
      <c r="AD391" s="12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8"/>
      <c r="AD392" s="12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8"/>
      <c r="AD393" s="12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8"/>
      <c r="AD394" s="12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8"/>
      <c r="AD395" s="12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8"/>
      <c r="AD396" s="12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8"/>
      <c r="AD397" s="12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8"/>
      <c r="AD398" s="12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8"/>
      <c r="AD399" s="12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8"/>
      <c r="AD400" s="12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8"/>
      <c r="AD401" s="12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8"/>
      <c r="AD402" s="12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8"/>
      <c r="AD403" s="12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8"/>
      <c r="AD404" s="12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8"/>
      <c r="AD405" s="12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8"/>
      <c r="AD406" s="12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8"/>
      <c r="AD407" s="12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8"/>
      <c r="AD408" s="12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8"/>
      <c r="AD409" s="12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8"/>
      <c r="AD410" s="12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8"/>
      <c r="AD411" s="12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8"/>
      <c r="AD412" s="12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8"/>
      <c r="AD413" s="12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8"/>
      <c r="AD414" s="12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8"/>
      <c r="AD415" s="12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8"/>
      <c r="AD416" s="12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8"/>
      <c r="AD417" s="12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8"/>
      <c r="AD418" s="12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8"/>
      <c r="AD419" s="12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8"/>
      <c r="AD420" s="12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8"/>
      <c r="AD421" s="12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8"/>
      <c r="AD422" s="12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8"/>
      <c r="AD423" s="12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8"/>
      <c r="AD424" s="12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8"/>
      <c r="AD425" s="12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8"/>
      <c r="AD426" s="12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8"/>
      <c r="AD427" s="12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8"/>
      <c r="AD428" s="12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8"/>
      <c r="AD429" s="12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8"/>
      <c r="AD430" s="12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8"/>
      <c r="AD431" s="12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8"/>
      <c r="AD432" s="12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8"/>
      <c r="AD433" s="12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8"/>
      <c r="AD434" s="12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8"/>
      <c r="AD435" s="12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8"/>
      <c r="AD436" s="12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8"/>
      <c r="AD437" s="12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8"/>
      <c r="AD438" s="12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8"/>
      <c r="AD439" s="12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8"/>
      <c r="AD440" s="12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8"/>
      <c r="AD441" s="12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8"/>
      <c r="AD442" s="12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8"/>
      <c r="AD443" s="12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8"/>
      <c r="AD444" s="12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8"/>
      <c r="AD445" s="12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8"/>
      <c r="AD446" s="12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8"/>
      <c r="AD447" s="12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8"/>
      <c r="AD448" s="12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8"/>
      <c r="AD449" s="12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8"/>
      <c r="AD450" s="12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8"/>
      <c r="AD451" s="12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8"/>
      <c r="AD452" s="12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8"/>
      <c r="AD453" s="12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8"/>
      <c r="AD454" s="12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8"/>
      <c r="AD455" s="12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8"/>
      <c r="AD456" s="12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8"/>
      <c r="AD457" s="12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8"/>
      <c r="AD458" s="12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8"/>
      <c r="AD459" s="12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8"/>
      <c r="AD460" s="12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8"/>
      <c r="AD461" s="12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8"/>
      <c r="AD462" s="12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8"/>
      <c r="AD463" s="12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8"/>
      <c r="AD464" s="12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8"/>
      <c r="AD465" s="12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8"/>
      <c r="AD466" s="12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8"/>
      <c r="AD467" s="12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8"/>
      <c r="AD468" s="12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8"/>
      <c r="AD469" s="12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8"/>
      <c r="AD470" s="12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8"/>
      <c r="AD471" s="12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8"/>
      <c r="AD472" s="12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8"/>
      <c r="AD473" s="12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8"/>
      <c r="AD474" s="12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8"/>
      <c r="AD475" s="12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8"/>
      <c r="AD476" s="12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8"/>
      <c r="AD477" s="12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8"/>
      <c r="AD478" s="12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8"/>
      <c r="AD479" s="12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8"/>
      <c r="AD480" s="12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8"/>
      <c r="AD481" s="12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8"/>
      <c r="AD482" s="12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8"/>
      <c r="AD483" s="12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8"/>
      <c r="AD484" s="12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8"/>
      <c r="AD485" s="12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8"/>
      <c r="AD486" s="12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8"/>
      <c r="AD487" s="12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8"/>
      <c r="AD488" s="12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8"/>
      <c r="AD489" s="12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8"/>
      <c r="AD490" s="12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8"/>
      <c r="AD491" s="12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8"/>
      <c r="AD492" s="12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8"/>
      <c r="AD493" s="12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8"/>
      <c r="AD494" s="12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8"/>
      <c r="AD495" s="12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8"/>
      <c r="AD496" s="12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8"/>
      <c r="AD497" s="12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8"/>
      <c r="AD498" s="12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3" xr:uid="{EF800F9C-C282-4034-9C0E-9F48645519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2024-09-05T06:55:25Z</dcterms:created>
  <dcterms:modified xsi:type="dcterms:W3CDTF">2024-09-06T08:06:21Z</dcterms:modified>
</cp:coreProperties>
</file>