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953CCA-94C3-4737-98A9-36B116B8C8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Z155" i="1" l="1"/>
  <c r="Z313" i="1"/>
  <c r="Z390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Z255" i="1" s="1"/>
  <c r="BP261" i="1"/>
  <c r="BN261" i="1"/>
  <c r="Z261" i="1"/>
  <c r="BP265" i="1"/>
  <c r="BN265" i="1"/>
  <c r="Z265" i="1"/>
  <c r="BP275" i="1"/>
  <c r="BN275" i="1"/>
  <c r="Z275" i="1"/>
  <c r="Z298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Z385" i="1" s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Z396" i="1" s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Z235" i="1" s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Z600" i="1" s="1"/>
  <c r="Y597" i="1"/>
  <c r="Z422" i="1"/>
  <c r="Z325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<sst xmlns="http://schemas.openxmlformats.org/spreadsheetml/2006/main" count="2464" uniqueCount="786">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</sst>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8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25</v>
      </c>
      <c r="Y53" s="384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26.111111111111111</v>
      </c>
      <c r="BN53" s="64">
        <f t="shared" ref="BN53:BN58" si="8">IFERROR(Y53*I53/H53,"0")</f>
        <v>33.840000000000003</v>
      </c>
      <c r="BO53" s="64">
        <f t="shared" ref="BO53:BO58" si="9">IFERROR(1/J53*(X53/H53),"0")</f>
        <v>4.1335978835978837E-2</v>
      </c>
      <c r="BP53" s="64">
        <f t="shared" ref="BP53:BP58" si="10">IFERROR(1/J53*(Y53/H53),"0")</f>
        <v>5.3571428571428575E-2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2.3148148148148149</v>
      </c>
      <c r="Y59" s="385">
        <f>IFERROR(Y53/H53,"0")+IFERROR(Y54/H54,"0")+IFERROR(Y55/H55,"0")+IFERROR(Y56/H56,"0")+IFERROR(Y57/H57,"0")+IFERROR(Y58/H58,"0")</f>
        <v>3.0000000000000004</v>
      </c>
      <c r="Z59" s="385">
        <f>IFERROR(IF(Z53="",0,Z53),"0")+IFERROR(IF(Z54="",0,Z54),"0")+IFERROR(IF(Z55="",0,Z55),"0")+IFERROR(IF(Z56="",0,Z56),"0")+IFERROR(IF(Z57="",0,Z57),"0")+IFERROR(IF(Z58="",0,Z58),"0")</f>
        <v>6.5250000000000002E-2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25</v>
      </c>
      <c r="Y60" s="385">
        <f>IFERROR(SUM(Y53:Y58),"0")</f>
        <v>32.400000000000006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6</v>
      </c>
      <c r="Y73" s="384">
        <f t="shared" si="11"/>
        <v>8</v>
      </c>
      <c r="Z73" s="36">
        <f>IFERROR(IF(Y73=0,"",ROUNDUP(Y73/H73,0)*0.00937),"")</f>
        <v>1.874E-2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6.36</v>
      </c>
      <c r="BN73" s="64">
        <f t="shared" si="13"/>
        <v>8.48</v>
      </c>
      <c r="BO73" s="64">
        <f t="shared" si="14"/>
        <v>1.2500000000000001E-2</v>
      </c>
      <c r="BP73" s="64">
        <f t="shared" si="15"/>
        <v>1.6666666666666666E-2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1.5</v>
      </c>
      <c r="Y76" s="385">
        <f>IFERROR(Y68/H68,"0")+IFERROR(Y69/H69,"0")+IFERROR(Y70/H70,"0")+IFERROR(Y71/H71,"0")+IFERROR(Y72/H72,"0")+IFERROR(Y73/H73,"0")+IFERROR(Y74/H74,"0")+IFERROR(Y75/H75,"0")</f>
        <v>2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1.874E-2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6</v>
      </c>
      <c r="Y77" s="385">
        <f>IFERROR(SUM(Y68:Y75),"0")</f>
        <v>8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49</v>
      </c>
      <c r="Y79" s="384">
        <f>IFERROR(IF(X79="",0,CEILING((X79/$H79),1)*$H79),"")</f>
        <v>54</v>
      </c>
      <c r="Z79" s="36">
        <f>IFERROR(IF(Y79=0,"",ROUNDUP(Y79/H79,0)*0.02175),"")</f>
        <v>0.10874999999999999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51.177777777777763</v>
      </c>
      <c r="BN79" s="64">
        <f>IFERROR(Y79*I79/H79,"0")</f>
        <v>56.4</v>
      </c>
      <c r="BO79" s="64">
        <f>IFERROR(1/J79*(X79/H79),"0")</f>
        <v>8.1018518518518504E-2</v>
      </c>
      <c r="BP79" s="64">
        <f>IFERROR(1/J79*(Y79/H79),"0")</f>
        <v>8.9285714285714274E-2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4.5370370370370363</v>
      </c>
      <c r="Y81" s="385">
        <f>IFERROR(Y79/H79,"0")+IFERROR(Y80/H80,"0")</f>
        <v>5</v>
      </c>
      <c r="Z81" s="385">
        <f>IFERROR(IF(Z79="",0,Z79),"0")+IFERROR(IF(Z80="",0,Z80),"0")</f>
        <v>0.10874999999999999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49</v>
      </c>
      <c r="Y82" s="385">
        <f>IFERROR(SUM(Y79:Y80),"0")</f>
        <v>54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3</v>
      </c>
      <c r="Y94" s="384">
        <f>IFERROR(IF(X94="",0,CEILING((X94/$H94),1)*$H94),"")</f>
        <v>3.6</v>
      </c>
      <c r="Z94" s="36">
        <f>IFERROR(IF(Y94=0,"",ROUNDUP(Y94/H94,0)*0.00753),"")</f>
        <v>1.506E-2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3.4433333333333329</v>
      </c>
      <c r="BN94" s="64">
        <f>IFERROR(Y94*I94/H94,"0")</f>
        <v>4.1319999999999997</v>
      </c>
      <c r="BO94" s="64">
        <f>IFERROR(1/J94*(X94/H94),"0")</f>
        <v>1.0683760683760682E-2</v>
      </c>
      <c r="BP94" s="64">
        <f>IFERROR(1/J94*(Y94/H94),"0")</f>
        <v>1.282051282051282E-2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1.6666666666666665</v>
      </c>
      <c r="Y95" s="385">
        <f>IFERROR(Y93/H93,"0")+IFERROR(Y94/H94,"0")</f>
        <v>2</v>
      </c>
      <c r="Z95" s="385">
        <f>IFERROR(IF(Z93="",0,Z93),"0")+IFERROR(IF(Z94="",0,Z94),"0")</f>
        <v>1.506E-2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3</v>
      </c>
      <c r="Y96" s="385">
        <f>IFERROR(SUM(Y93:Y94),"0")</f>
        <v>3.6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26</v>
      </c>
      <c r="Y105" s="384">
        <f>IFERROR(IF(X105="",0,CEILING((X105/$H105),1)*$H105),"")</f>
        <v>32.400000000000006</v>
      </c>
      <c r="Z105" s="36">
        <f>IFERROR(IF(Y105=0,"",ROUNDUP(Y105/H105,0)*0.02175),"")</f>
        <v>6.5250000000000002E-2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27.155555555555551</v>
      </c>
      <c r="BN105" s="64">
        <f>IFERROR(Y105*I105/H105,"0")</f>
        <v>33.840000000000003</v>
      </c>
      <c r="BO105" s="64">
        <f>IFERROR(1/J105*(X105/H105),"0")</f>
        <v>4.2989417989417987E-2</v>
      </c>
      <c r="BP105" s="64">
        <f>IFERROR(1/J105*(Y105/H105),"0")</f>
        <v>5.3571428571428575E-2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5</v>
      </c>
      <c r="Y108" s="384">
        <f>IFERROR(IF(X108="",0,CEILING((X108/$H108),1)*$H108),"")</f>
        <v>9</v>
      </c>
      <c r="Z108" s="36">
        <f>IFERROR(IF(Y108=0,"",ROUNDUP(Y108/H108,0)*0.00937),"")</f>
        <v>1.874E-2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5.2333333333333334</v>
      </c>
      <c r="BN108" s="64">
        <f>IFERROR(Y108*I108/H108,"0")</f>
        <v>9.42</v>
      </c>
      <c r="BO108" s="64">
        <f>IFERROR(1/J108*(X108/H108),"0")</f>
        <v>9.2592592592592587E-3</v>
      </c>
      <c r="BP108" s="64">
        <f>IFERROR(1/J108*(Y108/H108),"0")</f>
        <v>1.6666666666666666E-2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3.5185185185185186</v>
      </c>
      <c r="Y110" s="385">
        <f>IFERROR(Y105/H105,"0")+IFERROR(Y106/H106,"0")+IFERROR(Y107/H107,"0")+IFERROR(Y108/H108,"0")+IFERROR(Y109/H109,"0")</f>
        <v>5</v>
      </c>
      <c r="Z110" s="385">
        <f>IFERROR(IF(Z105="",0,Z105),"0")+IFERROR(IF(Z106="",0,Z106),"0")+IFERROR(IF(Z107="",0,Z107),"0")+IFERROR(IF(Z108="",0,Z108),"0")+IFERROR(IF(Z109="",0,Z109),"0")</f>
        <v>8.3990000000000009E-2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31</v>
      </c>
      <c r="Y111" s="385">
        <f>IFERROR(SUM(Y105:Y109),"0")</f>
        <v>41.400000000000006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13</v>
      </c>
      <c r="Y123" s="384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13.557142857142859</v>
      </c>
      <c r="BN123" s="64">
        <f>IFERROR(Y123*I123/H123,"0")</f>
        <v>23.360000000000003</v>
      </c>
      <c r="BO123" s="64">
        <f>IFERROR(1/J123*(X123/H123),"0")</f>
        <v>2.0727040816326533E-2</v>
      </c>
      <c r="BP123" s="64">
        <f>IFERROR(1/J123*(Y123/H123),"0")</f>
        <v>3.5714285714285712E-2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5</v>
      </c>
      <c r="Y125" s="384">
        <f>IFERROR(IF(X125="",0,CEILING((X125/$H125),1)*$H125),"")</f>
        <v>9</v>
      </c>
      <c r="Z125" s="36">
        <f>IFERROR(IF(Y125=0,"",ROUNDUP(Y125/H125,0)*0.00937),"")</f>
        <v>1.874E-2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5.2666666666666675</v>
      </c>
      <c r="BN125" s="64">
        <f>IFERROR(Y125*I125/H125,"0")</f>
        <v>9.48</v>
      </c>
      <c r="BO125" s="64">
        <f>IFERROR(1/J125*(X125/H125),"0")</f>
        <v>9.2592592592592587E-3</v>
      </c>
      <c r="BP125" s="64">
        <f>IFERROR(1/J125*(Y125/H125),"0")</f>
        <v>1.6666666666666666E-2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2.2718253968253972</v>
      </c>
      <c r="Y127" s="385">
        <f>IFERROR(Y122/H122,"0")+IFERROR(Y123/H123,"0")+IFERROR(Y124/H124,"0")+IFERROR(Y125/H125,"0")+IFERROR(Y126/H126,"0")</f>
        <v>4</v>
      </c>
      <c r="Z127" s="385">
        <f>IFERROR(IF(Z122="",0,Z122),"0")+IFERROR(IF(Z123="",0,Z123),"0")+IFERROR(IF(Z124="",0,Z124),"0")+IFERROR(IF(Z125="",0,Z125),"0")+IFERROR(IF(Z126="",0,Z126),"0")</f>
        <v>6.2239999999999997E-2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18</v>
      </c>
      <c r="Y128" s="385">
        <f>IFERROR(SUM(Y122:Y126),"0")</f>
        <v>31.4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5</v>
      </c>
      <c r="Y183" s="384">
        <f>IFERROR(IF(X183="",0,CEILING((X183/$H183),1)*$H183),"")</f>
        <v>8.4</v>
      </c>
      <c r="Z183" s="36">
        <f>IFERROR(IF(Y183=0,"",ROUNDUP(Y183/H183,0)*0.02175),"")</f>
        <v>2.1749999999999999E-2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5.3357142857142854</v>
      </c>
      <c r="BN183" s="64">
        <f>IFERROR(Y183*I183/H183,"0")</f>
        <v>8.9640000000000004</v>
      </c>
      <c r="BO183" s="64">
        <f>IFERROR(1/J183*(X183/H183),"0")</f>
        <v>1.0629251700680272E-2</v>
      </c>
      <c r="BP183" s="64">
        <f>IFERROR(1/J183*(Y183/H183),"0")</f>
        <v>1.7857142857142856E-2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0.59523809523809523</v>
      </c>
      <c r="Y186" s="385">
        <f>IFERROR(Y183/H183,"0")+IFERROR(Y184/H184,"0")+IFERROR(Y185/H185,"0")</f>
        <v>1</v>
      </c>
      <c r="Z186" s="385">
        <f>IFERROR(IF(Z183="",0,Z183),"0")+IFERROR(IF(Z184="",0,Z184),"0")+IFERROR(IF(Z185="",0,Z185),"0")</f>
        <v>2.1749999999999999E-2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5</v>
      </c>
      <c r="Y187" s="385">
        <f>IFERROR(SUM(Y183:Y185),"0")</f>
        <v>8.4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44</v>
      </c>
      <c r="Y191" s="384">
        <f t="shared" ref="Y191:Y198" si="26">IFERROR(IF(X191="",0,CEILING((X191/$H191),1)*$H191),"")</f>
        <v>46.2</v>
      </c>
      <c r="Z191" s="36">
        <f>IFERROR(IF(Y191=0,"",ROUNDUP(Y191/H191,0)*0.00753),"")</f>
        <v>8.2830000000000001E-2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46.723809523809521</v>
      </c>
      <c r="BN191" s="64">
        <f t="shared" ref="BN191:BN198" si="28">IFERROR(Y191*I191/H191,"0")</f>
        <v>49.06</v>
      </c>
      <c r="BO191" s="64">
        <f t="shared" ref="BO191:BO198" si="29">IFERROR(1/J191*(X191/H191),"0")</f>
        <v>6.7155067155067152E-2</v>
      </c>
      <c r="BP191" s="64">
        <f t="shared" ref="BP191:BP198" si="30">IFERROR(1/J191*(Y191/H191),"0")</f>
        <v>7.0512820512820512E-2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49</v>
      </c>
      <c r="Y193" s="384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51.333333333333336</v>
      </c>
      <c r="BN193" s="64">
        <f t="shared" si="28"/>
        <v>52.800000000000011</v>
      </c>
      <c r="BO193" s="64">
        <f t="shared" si="29"/>
        <v>7.4786324786324784E-2</v>
      </c>
      <c r="BP193" s="64">
        <f t="shared" si="30"/>
        <v>7.6923076923076927E-2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4</v>
      </c>
      <c r="Y194" s="384">
        <f t="shared" si="26"/>
        <v>4.2</v>
      </c>
      <c r="Z194" s="36">
        <f>IFERROR(IF(Y194=0,"",ROUNDUP(Y194/H194,0)*0.00502),"")</f>
        <v>1.004E-2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4.2476190476190476</v>
      </c>
      <c r="BN194" s="64">
        <f t="shared" si="28"/>
        <v>4.46</v>
      </c>
      <c r="BO194" s="64">
        <f t="shared" si="29"/>
        <v>8.1400081400081412E-3</v>
      </c>
      <c r="BP194" s="64">
        <f t="shared" si="30"/>
        <v>8.5470085470085479E-3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6</v>
      </c>
      <c r="Y196" s="384">
        <f t="shared" si="26"/>
        <v>6.3000000000000007</v>
      </c>
      <c r="Z196" s="36">
        <f>IFERROR(IF(Y196=0,"",ROUNDUP(Y196/H196,0)*0.00502),"")</f>
        <v>1.506E-2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6.2857142857142856</v>
      </c>
      <c r="BN196" s="64">
        <f t="shared" si="28"/>
        <v>6.6000000000000014</v>
      </c>
      <c r="BO196" s="64">
        <f t="shared" si="29"/>
        <v>1.2210012210012212E-2</v>
      </c>
      <c r="BP196" s="64">
        <f t="shared" si="30"/>
        <v>1.2820512820512822E-2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26.904761904761905</v>
      </c>
      <c r="Y199" s="385">
        <f>IFERROR(Y191/H191,"0")+IFERROR(Y192/H192,"0")+IFERROR(Y193/H193,"0")+IFERROR(Y194/H194,"0")+IFERROR(Y195/H195,"0")+IFERROR(Y196/H196,"0")+IFERROR(Y197/H197,"0")+IFERROR(Y198/H198,"0")</f>
        <v>28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0.19828999999999999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103</v>
      </c>
      <c r="Y200" s="385">
        <f>IFERROR(SUM(Y191:Y198),"0")</f>
        <v>107.10000000000001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55</v>
      </c>
      <c r="Y214" s="384">
        <f t="shared" si="31"/>
        <v>59.400000000000006</v>
      </c>
      <c r="Z214" s="36">
        <f>IFERROR(IF(Y214=0,"",ROUNDUP(Y214/H214,0)*0.00937),"")</f>
        <v>0.10306999999999999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57.138888888888886</v>
      </c>
      <c r="BN214" s="64">
        <f t="shared" si="33"/>
        <v>61.71</v>
      </c>
      <c r="BO214" s="64">
        <f t="shared" si="34"/>
        <v>8.4876543209876545E-2</v>
      </c>
      <c r="BP214" s="64">
        <f t="shared" si="35"/>
        <v>9.166666666666666E-2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33</v>
      </c>
      <c r="Y216" s="384">
        <f t="shared" si="31"/>
        <v>37.800000000000004</v>
      </c>
      <c r="Z216" s="36">
        <f>IFERROR(IF(Y216=0,"",ROUNDUP(Y216/H216,0)*0.00937),"")</f>
        <v>6.5589999999999996E-2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34.283333333333339</v>
      </c>
      <c r="BN216" s="64">
        <f t="shared" si="33"/>
        <v>39.270000000000003</v>
      </c>
      <c r="BO216" s="64">
        <f t="shared" si="34"/>
        <v>5.0925925925925923E-2</v>
      </c>
      <c r="BP216" s="64">
        <f t="shared" si="35"/>
        <v>5.8333333333333334E-2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16.296296296296298</v>
      </c>
      <c r="Y221" s="385">
        <f>IFERROR(Y213/H213,"0")+IFERROR(Y214/H214,"0")+IFERROR(Y215/H215,"0")+IFERROR(Y216/H216,"0")+IFERROR(Y217/H217,"0")+IFERROR(Y218/H218,"0")+IFERROR(Y219/H219,"0")+IFERROR(Y220/H220,"0")</f>
        <v>18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0.16865999999999998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88</v>
      </c>
      <c r="Y222" s="385">
        <f>IFERROR(SUM(Y213:Y220),"0")</f>
        <v>97.200000000000017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5</v>
      </c>
      <c r="Y225" s="384">
        <f t="shared" si="36"/>
        <v>7.8</v>
      </c>
      <c r="Z225" s="36">
        <f>IFERROR(IF(Y225=0,"",ROUNDUP(Y225/H225,0)*0.02175),"")</f>
        <v>2.1749999999999999E-2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5.3615384615384629</v>
      </c>
      <c r="BN225" s="64">
        <f t="shared" si="38"/>
        <v>8.3640000000000008</v>
      </c>
      <c r="BO225" s="64">
        <f t="shared" si="39"/>
        <v>1.1446886446886448E-2</v>
      </c>
      <c r="BP225" s="64">
        <f t="shared" si="40"/>
        <v>1.7857142857142856E-2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10</v>
      </c>
      <c r="Y227" s="384">
        <f t="shared" si="36"/>
        <v>17.399999999999999</v>
      </c>
      <c r="Z227" s="36">
        <f>IFERROR(IF(Y227=0,"",ROUNDUP(Y227/H227,0)*0.02175),"")</f>
        <v>4.3499999999999997E-2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10.648275862068965</v>
      </c>
      <c r="BN227" s="64">
        <f t="shared" si="38"/>
        <v>18.527999999999999</v>
      </c>
      <c r="BO227" s="64">
        <f t="shared" si="39"/>
        <v>2.0525451559934321E-2</v>
      </c>
      <c r="BP227" s="64">
        <f t="shared" si="40"/>
        <v>3.5714285714285712E-2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78</v>
      </c>
      <c r="Y228" s="384">
        <f t="shared" si="36"/>
        <v>79.2</v>
      </c>
      <c r="Z228" s="36">
        <f t="shared" ref="Z228:Z234" si="41">IFERROR(IF(Y228=0,"",ROUNDUP(Y228/H228,0)*0.00753),"")</f>
        <v>0.24849000000000002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87.424999999999997</v>
      </c>
      <c r="BN228" s="64">
        <f t="shared" si="38"/>
        <v>88.77000000000001</v>
      </c>
      <c r="BO228" s="64">
        <f t="shared" si="39"/>
        <v>0.20833333333333331</v>
      </c>
      <c r="BP228" s="64">
        <f t="shared" si="40"/>
        <v>0.21153846153846154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144</v>
      </c>
      <c r="Y230" s="384">
        <f t="shared" si="36"/>
        <v>144</v>
      </c>
      <c r="Z230" s="36">
        <f t="shared" si="41"/>
        <v>0.45180000000000003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160.32000000000002</v>
      </c>
      <c r="BN230" s="64">
        <f t="shared" si="38"/>
        <v>160.32000000000002</v>
      </c>
      <c r="BO230" s="64">
        <f t="shared" si="39"/>
        <v>0.38461538461538458</v>
      </c>
      <c r="BP230" s="64">
        <f t="shared" si="40"/>
        <v>0.38461538461538458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116</v>
      </c>
      <c r="Y231" s="384">
        <f t="shared" si="36"/>
        <v>117.6</v>
      </c>
      <c r="Z231" s="36">
        <f t="shared" si="41"/>
        <v>0.36897000000000002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129.14666666666668</v>
      </c>
      <c r="BN231" s="64">
        <f t="shared" si="38"/>
        <v>130.928</v>
      </c>
      <c r="BO231" s="64">
        <f t="shared" si="39"/>
        <v>0.30982905982905984</v>
      </c>
      <c r="BP231" s="64">
        <f t="shared" si="40"/>
        <v>0.3141025641025641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47</v>
      </c>
      <c r="Y233" s="384">
        <f t="shared" si="36"/>
        <v>48</v>
      </c>
      <c r="Z233" s="36">
        <f t="shared" si="41"/>
        <v>0.15060000000000001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52.326666666666668</v>
      </c>
      <c r="BN233" s="64">
        <f t="shared" si="38"/>
        <v>53.440000000000005</v>
      </c>
      <c r="BO233" s="64">
        <f t="shared" si="39"/>
        <v>0.12553418803418803</v>
      </c>
      <c r="BP233" s="64">
        <f t="shared" si="40"/>
        <v>0.12820512820512819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203.87378426171534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207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1.6013700000000002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500</v>
      </c>
      <c r="Y236" s="385">
        <f>IFERROR(SUM(Y224:Y234),"0")</f>
        <v>514.79999999999995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7</v>
      </c>
      <c r="Y241" s="384">
        <f>IFERROR(IF(X241="",0,CEILING((X241/$H241),1)*$H241),"")</f>
        <v>7.1999999999999993</v>
      </c>
      <c r="Z241" s="36">
        <f>IFERROR(IF(Y241=0,"",ROUNDUP(Y241/H241,0)*0.00753),"")</f>
        <v>2.2589999999999999E-2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7.7933333333333339</v>
      </c>
      <c r="BN241" s="64">
        <f>IFERROR(Y241*I241/H241,"0")</f>
        <v>8.016</v>
      </c>
      <c r="BO241" s="64">
        <f>IFERROR(1/J241*(X241/H241),"0")</f>
        <v>1.86965811965812E-2</v>
      </c>
      <c r="BP241" s="64">
        <f>IFERROR(1/J241*(Y241/H241),"0")</f>
        <v>1.9230769230769232E-2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2.916666666666667</v>
      </c>
      <c r="Y243" s="385">
        <f>IFERROR(Y238/H238,"0")+IFERROR(Y239/H239,"0")+IFERROR(Y240/H240,"0")+IFERROR(Y241/H241,"0")+IFERROR(Y242/H242,"0")</f>
        <v>3</v>
      </c>
      <c r="Z243" s="385">
        <f>IFERROR(IF(Z238="",0,Z238),"0")+IFERROR(IF(Z239="",0,Z239),"0")+IFERROR(IF(Z240="",0,Z240),"0")+IFERROR(IF(Z241="",0,Z241),"0")+IFERROR(IF(Z242="",0,Z242),"0")</f>
        <v>2.2589999999999999E-2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7</v>
      </c>
      <c r="Y244" s="385">
        <f>IFERROR(SUM(Y238:Y242),"0")</f>
        <v>7.1999999999999993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49</v>
      </c>
      <c r="Y295" s="384">
        <f>IFERROR(IF(X295="",0,CEILING((X295/$H295),1)*$H295),"")</f>
        <v>50.4</v>
      </c>
      <c r="Z295" s="36">
        <f>IFERROR(IF(Y295=0,"",ROUNDUP(Y295/H295,0)*0.00753),"")</f>
        <v>0.15812999999999999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54.553333333333335</v>
      </c>
      <c r="BN295" s="64">
        <f>IFERROR(Y295*I295/H295,"0")</f>
        <v>56.112000000000002</v>
      </c>
      <c r="BO295" s="64">
        <f>IFERROR(1/J295*(X295/H295),"0")</f>
        <v>0.13087606837606838</v>
      </c>
      <c r="BP295" s="64">
        <f>IFERROR(1/J295*(Y295/H295),"0")</f>
        <v>0.13461538461538461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34</v>
      </c>
      <c r="Y296" s="384">
        <f>IFERROR(IF(X296="",0,CEILING((X296/$H296),1)*$H296),"")</f>
        <v>36</v>
      </c>
      <c r="Z296" s="36">
        <f>IFERROR(IF(Y296=0,"",ROUNDUP(Y296/H296,0)*0.00753),"")</f>
        <v>0.11295000000000001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36.833333333333336</v>
      </c>
      <c r="BN296" s="64">
        <f>IFERROR(Y296*I296/H296,"0")</f>
        <v>39.000000000000007</v>
      </c>
      <c r="BO296" s="64">
        <f>IFERROR(1/J296*(X296/H296),"0")</f>
        <v>9.0811965811965822E-2</v>
      </c>
      <c r="BP296" s="64">
        <f>IFERROR(1/J296*(Y296/H296),"0")</f>
        <v>9.6153846153846145E-2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34.583333333333336</v>
      </c>
      <c r="Y298" s="385">
        <f>IFERROR(Y293/H293,"0")+IFERROR(Y294/H294,"0")+IFERROR(Y295/H295,"0")+IFERROR(Y296/H296,"0")+IFERROR(Y297/H297,"0")</f>
        <v>36</v>
      </c>
      <c r="Z298" s="385">
        <f>IFERROR(IF(Z293="",0,Z293),"0")+IFERROR(IF(Z294="",0,Z294),"0")+IFERROR(IF(Z295="",0,Z295),"0")+IFERROR(IF(Z296="",0,Z296),"0")+IFERROR(IF(Z297="",0,Z297),"0")</f>
        <v>0.27107999999999999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83</v>
      </c>
      <c r="Y299" s="385">
        <f>IFERROR(SUM(Y293:Y297),"0")</f>
        <v>86.4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3</v>
      </c>
      <c r="Y353" s="384">
        <f>IFERROR(IF(X353="",0,CEILING((X353/$H353),1)*$H353),"")</f>
        <v>5.0999999999999996</v>
      </c>
      <c r="Z353" s="36">
        <f>IFERROR(IF(Y353=0,"",ROUNDUP(Y353/H353,0)*0.00753),"")</f>
        <v>1.506E-2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3.4117647058823528</v>
      </c>
      <c r="BN353" s="64">
        <f>IFERROR(Y353*I353/H353,"0")</f>
        <v>5.8</v>
      </c>
      <c r="BO353" s="64">
        <f>IFERROR(1/J353*(X353/H353),"0")</f>
        <v>7.5414781297134239E-3</v>
      </c>
      <c r="BP353" s="64">
        <f>IFERROR(1/J353*(Y353/H353),"0")</f>
        <v>1.282051282051282E-2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1.9607843137254903</v>
      </c>
      <c r="Y354" s="385">
        <f>IFERROR(Y350/H350,"0")+IFERROR(Y351/H351,"0")+IFERROR(Y352/H352,"0")+IFERROR(Y353/H353,"0")</f>
        <v>3</v>
      </c>
      <c r="Z354" s="385">
        <f>IFERROR(IF(Z350="",0,Z350),"0")+IFERROR(IF(Z351="",0,Z351),"0")+IFERROR(IF(Z352="",0,Z352),"0")+IFERROR(IF(Z353="",0,Z353),"0")</f>
        <v>2.2589999999999999E-2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5</v>
      </c>
      <c r="Y355" s="385">
        <f>IFERROR(SUM(Y350:Y353),"0")</f>
        <v>7.6499999999999995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8</v>
      </c>
      <c r="Y364" s="384">
        <f>IFERROR(IF(X364="",0,CEILING((X364/$H364),1)*$H364),"")</f>
        <v>9</v>
      </c>
      <c r="Z364" s="36">
        <f>IFERROR(IF(Y364=0,"",ROUNDUP(Y364/H364,0)*0.00753),"")</f>
        <v>3.7650000000000003E-2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9.1022222222222222</v>
      </c>
      <c r="BN364" s="64">
        <f>IFERROR(Y364*I364/H364,"0")</f>
        <v>10.24</v>
      </c>
      <c r="BO364" s="64">
        <f>IFERROR(1/J364*(X364/H364),"0")</f>
        <v>2.8490028490028491E-2</v>
      </c>
      <c r="BP364" s="64">
        <f>IFERROR(1/J364*(Y364/H364),"0")</f>
        <v>3.2051282051282048E-2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4.4444444444444446</v>
      </c>
      <c r="Y365" s="385">
        <f>IFERROR(Y364/H364,"0")</f>
        <v>5</v>
      </c>
      <c r="Z365" s="385">
        <f>IFERROR(IF(Z364="",0,Z364),"0")</f>
        <v>3.7650000000000003E-2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8</v>
      </c>
      <c r="Y366" s="385">
        <f>IFERROR(SUM(Y364:Y364),"0")</f>
        <v>9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480</v>
      </c>
      <c r="Y377" s="384">
        <f t="shared" si="67"/>
        <v>480</v>
      </c>
      <c r="Z377" s="36">
        <f>IFERROR(IF(Y377=0,"",ROUNDUP(Y377/H377,0)*0.02175),"")</f>
        <v>0.69599999999999995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495.36</v>
      </c>
      <c r="BN377" s="64">
        <f t="shared" si="69"/>
        <v>495.36</v>
      </c>
      <c r="BO377" s="64">
        <f t="shared" si="70"/>
        <v>0.66666666666666663</v>
      </c>
      <c r="BP377" s="64">
        <f t="shared" si="71"/>
        <v>0.66666666666666663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395</v>
      </c>
      <c r="Y379" s="384">
        <f t="shared" si="67"/>
        <v>405</v>
      </c>
      <c r="Z379" s="36">
        <f>IFERROR(IF(Y379=0,"",ROUNDUP(Y379/H379,0)*0.02175),"")</f>
        <v>0.58724999999999994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407.64000000000004</v>
      </c>
      <c r="BN379" s="64">
        <f t="shared" si="69"/>
        <v>417.96000000000004</v>
      </c>
      <c r="BO379" s="64">
        <f t="shared" si="70"/>
        <v>0.54861111111111105</v>
      </c>
      <c r="BP379" s="64">
        <f t="shared" si="71"/>
        <v>0.5625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366</v>
      </c>
      <c r="Y381" s="384">
        <f t="shared" si="67"/>
        <v>375</v>
      </c>
      <c r="Z381" s="36">
        <f>IFERROR(IF(Y381=0,"",ROUNDUP(Y381/H381,0)*0.02175),"")</f>
        <v>0.54374999999999996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377.71200000000005</v>
      </c>
      <c r="BN381" s="64">
        <f t="shared" si="69"/>
        <v>387</v>
      </c>
      <c r="BO381" s="64">
        <f t="shared" si="70"/>
        <v>0.5083333333333333</v>
      </c>
      <c r="BP381" s="64">
        <f t="shared" si="71"/>
        <v>0.52083333333333326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82.73333333333332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84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1.8269999999999997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1241</v>
      </c>
      <c r="Y386" s="385">
        <f>IFERROR(SUM(Y376:Y384),"0")</f>
        <v>1260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447</v>
      </c>
      <c r="Y388" s="384">
        <f>IFERROR(IF(X388="",0,CEILING((X388/$H388),1)*$H388),"")</f>
        <v>450</v>
      </c>
      <c r="Z388" s="36">
        <f>IFERROR(IF(Y388=0,"",ROUNDUP(Y388/H388,0)*0.02175),"")</f>
        <v>0.65249999999999997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461.30400000000003</v>
      </c>
      <c r="BN388" s="64">
        <f>IFERROR(Y388*I388/H388,"0")</f>
        <v>464.4</v>
      </c>
      <c r="BO388" s="64">
        <f>IFERROR(1/J388*(X388/H388),"0")</f>
        <v>0.62083333333333335</v>
      </c>
      <c r="BP388" s="64">
        <f>IFERROR(1/J388*(Y388/H388),"0")</f>
        <v>0.625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29.8</v>
      </c>
      <c r="Y390" s="385">
        <f>IFERROR(Y388/H388,"0")+IFERROR(Y389/H389,"0")</f>
        <v>30</v>
      </c>
      <c r="Z390" s="385">
        <f>IFERROR(IF(Z388="",0,Z388),"0")+IFERROR(IF(Z389="",0,Z389),"0")</f>
        <v>0.65249999999999997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447</v>
      </c>
      <c r="Y391" s="385">
        <f>IFERROR(SUM(Y388:Y389),"0")</f>
        <v>450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14</v>
      </c>
      <c r="Y395" s="384">
        <f>IFERROR(IF(X395="",0,CEILING((X395/$H395),1)*$H395),"")</f>
        <v>15.6</v>
      </c>
      <c r="Z395" s="36">
        <f>IFERROR(IF(Y395=0,"",ROUNDUP(Y395/H395,0)*0.02175),"")</f>
        <v>4.3499999999999997E-2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15.012307692307694</v>
      </c>
      <c r="BN395" s="64">
        <f>IFERROR(Y395*I395/H395,"0")</f>
        <v>16.728000000000002</v>
      </c>
      <c r="BO395" s="64">
        <f>IFERROR(1/J395*(X395/H395),"0")</f>
        <v>3.2051282051282048E-2</v>
      </c>
      <c r="BP395" s="64">
        <f>IFERROR(1/J395*(Y395/H395),"0")</f>
        <v>3.5714285714285712E-2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1.7948717948717949</v>
      </c>
      <c r="Y396" s="385">
        <f>IFERROR(Y393/H393,"0")+IFERROR(Y394/H394,"0")+IFERROR(Y395/H395,"0")</f>
        <v>2</v>
      </c>
      <c r="Z396" s="385">
        <f>IFERROR(IF(Z393="",0,Z393),"0")+IFERROR(IF(Z394="",0,Z394),"0")+IFERROR(IF(Z395="",0,Z395),"0")</f>
        <v>4.3499999999999997E-2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14</v>
      </c>
      <c r="Y397" s="385">
        <f>IFERROR(SUM(Y393:Y395),"0")</f>
        <v>15.6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41</v>
      </c>
      <c r="Y399" s="384">
        <f>IFERROR(IF(X399="",0,CEILING((X399/$H399),1)*$H399),"")</f>
        <v>46.8</v>
      </c>
      <c r="Z399" s="36">
        <f>IFERROR(IF(Y399=0,"",ROUNDUP(Y399/H399,0)*0.02175),"")</f>
        <v>0.1305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43.964615384615392</v>
      </c>
      <c r="BN399" s="64">
        <f>IFERROR(Y399*I399/H399,"0")</f>
        <v>50.184000000000005</v>
      </c>
      <c r="BO399" s="64">
        <f>IFERROR(1/J399*(X399/H399),"0")</f>
        <v>9.3864468864468864E-2</v>
      </c>
      <c r="BP399" s="64">
        <f>IFERROR(1/J399*(Y399/H399),"0")</f>
        <v>0.10714285714285714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5.2564102564102564</v>
      </c>
      <c r="Y401" s="385">
        <f>IFERROR(Y399/H399,"0")+IFERROR(Y400/H400,"0")</f>
        <v>6</v>
      </c>
      <c r="Z401" s="385">
        <f>IFERROR(IF(Z399="",0,Z399),"0")+IFERROR(IF(Z400="",0,Z400),"0")</f>
        <v>0.1305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41</v>
      </c>
      <c r="Y402" s="385">
        <f>IFERROR(SUM(Y399:Y400),"0")</f>
        <v>46.8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169</v>
      </c>
      <c r="Y417" s="384">
        <f>IFERROR(IF(X417="",0,CEILING((X417/$H417),1)*$H417),"")</f>
        <v>171.6</v>
      </c>
      <c r="Z417" s="36">
        <f>IFERROR(IF(Y417=0,"",ROUNDUP(Y417/H417,0)*0.02175),"")</f>
        <v>0.47849999999999998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181.22000000000003</v>
      </c>
      <c r="BN417" s="64">
        <f>IFERROR(Y417*I417/H417,"0")</f>
        <v>184.00800000000001</v>
      </c>
      <c r="BO417" s="64">
        <f>IFERROR(1/J417*(X417/H417),"0")</f>
        <v>0.38690476190476192</v>
      </c>
      <c r="BP417" s="64">
        <f>IFERROR(1/J417*(Y417/H417),"0")</f>
        <v>0.39285714285714285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21.666666666666668</v>
      </c>
      <c r="Y422" s="385">
        <f>IFERROR(Y417/H417,"0")+IFERROR(Y418/H418,"0")+IFERROR(Y419/H419,"0")+IFERROR(Y420/H420,"0")+IFERROR(Y421/H421,"0")</f>
        <v>22</v>
      </c>
      <c r="Z422" s="385">
        <f>IFERROR(IF(Z417="",0,Z417),"0")+IFERROR(IF(Z418="",0,Z418),"0")+IFERROR(IF(Z419="",0,Z419),"0")+IFERROR(IF(Z420="",0,Z420),"0")+IFERROR(IF(Z421="",0,Z421),"0")</f>
        <v>0.47849999999999998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169</v>
      </c>
      <c r="Y423" s="385">
        <f>IFERROR(SUM(Y417:Y421),"0")</f>
        <v>171.6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55</v>
      </c>
      <c r="Y436" s="384">
        <f t="shared" si="72"/>
        <v>58.800000000000004</v>
      </c>
      <c r="Z436" s="36">
        <f>IFERROR(IF(Y436=0,"",ROUNDUP(Y436/H436,0)*0.00753),"")</f>
        <v>0.10542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58.011904761904752</v>
      </c>
      <c r="BN436" s="64">
        <f t="shared" si="74"/>
        <v>62.019999999999996</v>
      </c>
      <c r="BO436" s="64">
        <f t="shared" si="75"/>
        <v>8.3943833943833937E-2</v>
      </c>
      <c r="BP436" s="64">
        <f t="shared" si="76"/>
        <v>8.9743589743589744E-2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166</v>
      </c>
      <c r="Y438" s="384">
        <f t="shared" si="72"/>
        <v>168</v>
      </c>
      <c r="Z438" s="36">
        <f>IFERROR(IF(Y438=0,"",ROUNDUP(Y438/H438,0)*0.00753),"")</f>
        <v>0.30120000000000002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175.09047619047618</v>
      </c>
      <c r="BN438" s="64">
        <f t="shared" si="74"/>
        <v>177.2</v>
      </c>
      <c r="BO438" s="64">
        <f t="shared" si="75"/>
        <v>0.25335775335775335</v>
      </c>
      <c r="BP438" s="64">
        <f t="shared" si="76"/>
        <v>0.25641025641025639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4.2476190476190476</v>
      </c>
      <c r="BN446" s="64">
        <f t="shared" si="74"/>
        <v>4.46</v>
      </c>
      <c r="BO446" s="64">
        <f t="shared" si="75"/>
        <v>8.1400081400081412E-3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4</v>
      </c>
      <c r="Y451" s="384">
        <f t="shared" si="72"/>
        <v>4.2</v>
      </c>
      <c r="Z451" s="36">
        <f t="shared" si="77"/>
        <v>1.004E-2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4.2476190476190476</v>
      </c>
      <c r="BN451" s="64">
        <f t="shared" si="74"/>
        <v>4.46</v>
      </c>
      <c r="BO451" s="64">
        <f t="shared" si="75"/>
        <v>8.1400081400081412E-3</v>
      </c>
      <c r="BP451" s="64">
        <f t="shared" si="76"/>
        <v>8.5470085470085479E-3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56.428571428571431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0.42670000000000002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229</v>
      </c>
      <c r="Y457" s="385">
        <f>IFERROR(SUM(Y435:Y455),"0")</f>
        <v>235.2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169</v>
      </c>
      <c r="Y473" s="384">
        <f t="shared" ref="Y473:Y478" si="78">IFERROR(IF(X473="",0,CEILING((X473/$H473),1)*$H473),"")</f>
        <v>172.20000000000002</v>
      </c>
      <c r="Z473" s="36">
        <f>IFERROR(IF(Y473=0,"",ROUNDUP(Y473/H473,0)*0.00753),"")</f>
        <v>0.30873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178.25476190476189</v>
      </c>
      <c r="BN473" s="64">
        <f t="shared" ref="BN473:BN478" si="80">IFERROR(Y473*I473/H473,"0")</f>
        <v>181.63</v>
      </c>
      <c r="BO473" s="64">
        <f t="shared" ref="BO473:BO478" si="81">IFERROR(1/J473*(X473/H473),"0")</f>
        <v>0.25793650793650791</v>
      </c>
      <c r="BP473" s="64">
        <f t="shared" ref="BP473:BP478" si="82">IFERROR(1/J473*(Y473/H473),"0")</f>
        <v>0.26282051282051283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40.238095238095234</v>
      </c>
      <c r="Y479" s="385">
        <f>IFERROR(Y473/H473,"0")+IFERROR(Y474/H474,"0")+IFERROR(Y475/H475,"0")+IFERROR(Y476/H476,"0")+IFERROR(Y477/H477,"0")+IFERROR(Y478/H478,"0")</f>
        <v>41</v>
      </c>
      <c r="Z479" s="385">
        <f>IFERROR(IF(Z473="",0,Z473),"0")+IFERROR(IF(Z474="",0,Z474),"0")+IFERROR(IF(Z475="",0,Z475),"0")+IFERROR(IF(Z476="",0,Z476),"0")+IFERROR(IF(Z477="",0,Z477),"0")+IFERROR(IF(Z478="",0,Z478),"0")</f>
        <v>0.30873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169</v>
      </c>
      <c r="Y480" s="385">
        <f>IFERROR(SUM(Y473:Y478),"0")</f>
        <v>172.20000000000002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44</v>
      </c>
      <c r="Y501" s="384">
        <f t="shared" si="83"/>
        <v>47.52</v>
      </c>
      <c r="Z501" s="36">
        <f t="shared" si="84"/>
        <v>0.10764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47</v>
      </c>
      <c r="BN501" s="64">
        <f t="shared" si="86"/>
        <v>50.760000000000005</v>
      </c>
      <c r="BO501" s="64">
        <f t="shared" si="87"/>
        <v>8.0128205128205121E-2</v>
      </c>
      <c r="BP501" s="64">
        <f t="shared" si="88"/>
        <v>8.6538461538461536E-2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46</v>
      </c>
      <c r="Y503" s="384">
        <f t="shared" si="83"/>
        <v>47.52</v>
      </c>
      <c r="Z503" s="36">
        <f t="shared" si="84"/>
        <v>0.10764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49.136363636363633</v>
      </c>
      <c r="BN503" s="64">
        <f t="shared" si="86"/>
        <v>50.760000000000005</v>
      </c>
      <c r="BO503" s="64">
        <f t="shared" si="87"/>
        <v>8.3770396270396258E-2</v>
      </c>
      <c r="BP503" s="64">
        <f t="shared" si="88"/>
        <v>8.6538461538461536E-2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45</v>
      </c>
      <c r="Y505" s="384">
        <f t="shared" si="83"/>
        <v>47.52</v>
      </c>
      <c r="Z505" s="36">
        <f t="shared" si="84"/>
        <v>0.10764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48.068181818181813</v>
      </c>
      <c r="BN505" s="64">
        <f t="shared" si="86"/>
        <v>50.760000000000005</v>
      </c>
      <c r="BO505" s="64">
        <f t="shared" si="87"/>
        <v>8.1949300699300689E-2</v>
      </c>
      <c r="BP505" s="64">
        <f t="shared" si="88"/>
        <v>8.6538461538461536E-2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25.568181818181813</v>
      </c>
      <c r="Y508" s="385">
        <f>IFERROR(Y500/H500,"0")+IFERROR(Y501/H501,"0")+IFERROR(Y502/H502,"0")+IFERROR(Y503/H503,"0")+IFERROR(Y504/H504,"0")+IFERROR(Y505/H505,"0")+IFERROR(Y506/H506,"0")+IFERROR(Y507/H507,"0")</f>
        <v>27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0.32291999999999998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135</v>
      </c>
      <c r="Y509" s="385">
        <f>IFERROR(SUM(Y500:Y507),"0")</f>
        <v>142.56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23</v>
      </c>
      <c r="Y511" s="384">
        <f>IFERROR(IF(X511="",0,CEILING((X511/$H511),1)*$H511),"")</f>
        <v>26.400000000000002</v>
      </c>
      <c r="Z511" s="36">
        <f>IFERROR(IF(Y511=0,"",ROUNDUP(Y511/H511,0)*0.01196),"")</f>
        <v>5.9799999999999999E-2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24.568181818181817</v>
      </c>
      <c r="BN511" s="64">
        <f>IFERROR(Y511*I511/H511,"0")</f>
        <v>28.200000000000003</v>
      </c>
      <c r="BO511" s="64">
        <f>IFERROR(1/J511*(X511/H511),"0")</f>
        <v>4.1885198135198129E-2</v>
      </c>
      <c r="BP511" s="64">
        <f>IFERROR(1/J511*(Y511/H511),"0")</f>
        <v>4.807692307692308E-2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4.3560606060606055</v>
      </c>
      <c r="Y513" s="385">
        <f>IFERROR(Y511/H511,"0")+IFERROR(Y512/H512,"0")</f>
        <v>5</v>
      </c>
      <c r="Z513" s="385">
        <f>IFERROR(IF(Z511="",0,Z511),"0")+IFERROR(IF(Z512="",0,Z512),"0")</f>
        <v>5.9799999999999999E-2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23</v>
      </c>
      <c r="Y514" s="385">
        <f>IFERROR(SUM(Y511:Y512),"0")</f>
        <v>26.400000000000002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11</v>
      </c>
      <c r="Y516" s="384">
        <f t="shared" ref="Y516:Y521" si="89">IFERROR(IF(X516="",0,CEILING((X516/$H516),1)*$H516),"")</f>
        <v>15.84</v>
      </c>
      <c r="Z516" s="36">
        <f>IFERROR(IF(Y516=0,"",ROUNDUP(Y516/H516,0)*0.01196),"")</f>
        <v>3.5880000000000002E-2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11.75</v>
      </c>
      <c r="BN516" s="64">
        <f t="shared" ref="BN516:BN521" si="91">IFERROR(Y516*I516/H516,"0")</f>
        <v>16.919999999999998</v>
      </c>
      <c r="BO516" s="64">
        <f t="shared" ref="BO516:BO521" si="92">IFERROR(1/J516*(X516/H516),"0")</f>
        <v>2.003205128205128E-2</v>
      </c>
      <c r="BP516" s="64">
        <f t="shared" ref="BP516:BP521" si="93">IFERROR(1/J516*(Y516/H516),"0")</f>
        <v>2.8846153846153848E-2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16</v>
      </c>
      <c r="Y517" s="384">
        <f t="shared" si="89"/>
        <v>21.12</v>
      </c>
      <c r="Z517" s="36">
        <f>IFERROR(IF(Y517=0,"",ROUNDUP(Y517/H517,0)*0.01196),"")</f>
        <v>4.7840000000000001E-2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17.09090909090909</v>
      </c>
      <c r="BN517" s="64">
        <f t="shared" si="91"/>
        <v>22.56</v>
      </c>
      <c r="BO517" s="64">
        <f t="shared" si="92"/>
        <v>2.913752913752914E-2</v>
      </c>
      <c r="BP517" s="64">
        <f t="shared" si="93"/>
        <v>3.8461538461538464E-2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16</v>
      </c>
      <c r="Y518" s="384">
        <f t="shared" si="89"/>
        <v>21.12</v>
      </c>
      <c r="Z518" s="36">
        <f>IFERROR(IF(Y518=0,"",ROUNDUP(Y518/H518,0)*0.01196),"")</f>
        <v>4.7840000000000001E-2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17.09090909090909</v>
      </c>
      <c r="BN518" s="64">
        <f t="shared" si="91"/>
        <v>22.56</v>
      </c>
      <c r="BO518" s="64">
        <f t="shared" si="92"/>
        <v>2.913752913752914E-2</v>
      </c>
      <c r="BP518" s="64">
        <f t="shared" si="93"/>
        <v>3.8461538461538464E-2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8.1439393939393945</v>
      </c>
      <c r="Y522" s="385">
        <f>IFERROR(Y516/H516,"0")+IFERROR(Y517/H517,"0")+IFERROR(Y518/H518,"0")+IFERROR(Y519/H519,"0")+IFERROR(Y520/H520,"0")+IFERROR(Y521/H521,"0")</f>
        <v>11</v>
      </c>
      <c r="Z522" s="385">
        <f>IFERROR(IF(Z516="",0,Z516),"0")+IFERROR(IF(Z517="",0,Z517),"0")+IFERROR(IF(Z518="",0,Z518),"0")+IFERROR(IF(Z519="",0,Z519),"0")+IFERROR(IF(Z520="",0,Z520),"0")+IFERROR(IF(Z521="",0,Z521),"0")</f>
        <v>0.13156000000000001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43</v>
      </c>
      <c r="Y523" s="385">
        <f>IFERROR(SUM(Y516:Y521),"0")</f>
        <v>58.08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34</v>
      </c>
      <c r="Y564" s="384">
        <f>IFERROR(IF(X564="",0,CEILING((X564/$H564),1)*$H564),"")</f>
        <v>39</v>
      </c>
      <c r="Z564" s="36">
        <f>IFERROR(IF(Y564=0,"",ROUNDUP(Y564/H564,0)*0.02175),"")</f>
        <v>0.10874999999999999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36.458461538461542</v>
      </c>
      <c r="BN564" s="64">
        <f>IFERROR(Y564*I564/H564,"0")</f>
        <v>41.820000000000007</v>
      </c>
      <c r="BO564" s="64">
        <f>IFERROR(1/J564*(X564/H564),"0")</f>
        <v>7.783882783882784E-2</v>
      </c>
      <c r="BP564" s="64">
        <f>IFERROR(1/J564*(Y564/H564),"0")</f>
        <v>8.9285714285714274E-2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4.3589743589743595</v>
      </c>
      <c r="Y568" s="385">
        <f>IFERROR(Y564/H564,"0")+IFERROR(Y565/H565,"0")+IFERROR(Y566/H566,"0")+IFERROR(Y567/H567,"0")</f>
        <v>5</v>
      </c>
      <c r="Z568" s="385">
        <f>IFERROR(IF(Z564="",0,Z564),"0")+IFERROR(IF(Z565="",0,Z565),"0")+IFERROR(IF(Z566="",0,Z566),"0")+IFERROR(IF(Z567="",0,Z567),"0")</f>
        <v>0.10874999999999999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34</v>
      </c>
      <c r="Y569" s="385">
        <f>IFERROR(SUM(Y564:Y567),"0")</f>
        <v>39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3476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3625.99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3667.7204456073564</v>
      </c>
      <c r="Y596" s="385">
        <f>IFERROR(SUM(BN22:BN592),"0")</f>
        <v>3826.5350000000008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7</v>
      </c>
      <c r="Y597" s="38">
        <f>ROUNDUP(SUM(BP22:BP592),0)</f>
        <v>7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3842.7204456073564</v>
      </c>
      <c r="Y598" s="385">
        <f>GrossWeightTotalR+PalletQtyTotalR*25</f>
        <v>4001.5350000000008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587.72927664514896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613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7.1884699999999997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32.400000000000006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65.599999999999994</v>
      </c>
      <c r="E605" s="46">
        <f>IFERROR(Y105*1,"0")+IFERROR(Y106*1,"0")+IFERROR(Y107*1,"0")+IFERROR(Y108*1,"0")+IFERROR(Y109*1,"0")+IFERROR(Y113*1,"0")+IFERROR(Y114*1,"0")+IFERROR(Y115*1,"0")+IFERROR(Y116*1,"0")+IFERROR(Y117*1,"0")</f>
        <v>41.400000000000006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31.4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8.4</v>
      </c>
      <c r="I605" s="46">
        <f>IFERROR(Y191*1,"0")+IFERROR(Y192*1,"0")+IFERROR(Y193*1,"0")+IFERROR(Y194*1,"0")+IFERROR(Y195*1,"0")+IFERROR(Y196*1,"0")+IFERROR(Y197*1,"0")+IFERROR(Y198*1,"0")</f>
        <v>107.10000000000001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619.20000000000005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86.4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7.6499999999999995</v>
      </c>
      <c r="V605" s="46">
        <f>IFERROR(Y364*1,"0")+IFERROR(Y368*1,"0")+IFERROR(Y369*1,"0")+IFERROR(Y370*1,"0")</f>
        <v>9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1772.3999999999999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171.6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235.2</v>
      </c>
      <c r="Z605" s="46">
        <f>IFERROR(Y469*1,"0")+IFERROR(Y473*1,"0")+IFERROR(Y474*1,"0")+IFERROR(Y475*1,"0")+IFERROR(Y476*1,"0")+IFERROR(Y477*1,"0")+IFERROR(Y478*1,"0")+IFERROR(Y482*1,"0")</f>
        <v>172.20000000000002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227.04000000000002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39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