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CF5A79-C829-4AEE-848A-DB7D357640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P605" i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Y267" i="1" s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6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Y37" i="1" l="1"/>
  <c r="Y45" i="1"/>
  <c r="Y49" i="1"/>
  <c r="Y65" i="1"/>
  <c r="BP73" i="1"/>
  <c r="BN73" i="1"/>
  <c r="Z73" i="1"/>
  <c r="BP85" i="1"/>
  <c r="BN85" i="1"/>
  <c r="Z85" i="1"/>
  <c r="Z90" i="1" s="1"/>
  <c r="BP89" i="1"/>
  <c r="BN89" i="1"/>
  <c r="Z89" i="1"/>
  <c r="Y91" i="1"/>
  <c r="BP114" i="1"/>
  <c r="BN114" i="1"/>
  <c r="Z114" i="1"/>
  <c r="Z118" i="1" s="1"/>
  <c r="Y118" i="1"/>
  <c r="BP123" i="1"/>
  <c r="BN123" i="1"/>
  <c r="Z123" i="1"/>
  <c r="BP132" i="1"/>
  <c r="BN132" i="1"/>
  <c r="Z132" i="1"/>
  <c r="Z135" i="1" s="1"/>
  <c r="BP140" i="1"/>
  <c r="BN140" i="1"/>
  <c r="Z140" i="1"/>
  <c r="Y144" i="1"/>
  <c r="BP170" i="1"/>
  <c r="BN170" i="1"/>
  <c r="Z170" i="1"/>
  <c r="BP178" i="1"/>
  <c r="BN178" i="1"/>
  <c r="Z178" i="1"/>
  <c r="Y222" i="1"/>
  <c r="BP213" i="1"/>
  <c r="BN213" i="1"/>
  <c r="Z213" i="1"/>
  <c r="Y221" i="1"/>
  <c r="BP225" i="1"/>
  <c r="BN225" i="1"/>
  <c r="Z225" i="1"/>
  <c r="BP263" i="1"/>
  <c r="BN263" i="1"/>
  <c r="Z263" i="1"/>
  <c r="BP273" i="1"/>
  <c r="BN273" i="1"/>
  <c r="Z273" i="1"/>
  <c r="Z277" i="1" s="1"/>
  <c r="Y277" i="1"/>
  <c r="Z289" i="1"/>
  <c r="BP287" i="1"/>
  <c r="BN287" i="1"/>
  <c r="Z287" i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Z360" i="1"/>
  <c r="BP358" i="1"/>
  <c r="BN358" i="1"/>
  <c r="Z358" i="1"/>
  <c r="BP377" i="1"/>
  <c r="BN377" i="1"/>
  <c r="Z377" i="1"/>
  <c r="BP381" i="1"/>
  <c r="BN381" i="1"/>
  <c r="Z381" i="1"/>
  <c r="Y385" i="1"/>
  <c r="BP407" i="1"/>
  <c r="BN407" i="1"/>
  <c r="Z407" i="1"/>
  <c r="BP475" i="1"/>
  <c r="BN475" i="1"/>
  <c r="Z475" i="1"/>
  <c r="Y479" i="1"/>
  <c r="BP488" i="1"/>
  <c r="BN488" i="1"/>
  <c r="Z488" i="1"/>
  <c r="Z490" i="1" s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H9" i="1"/>
  <c r="A10" i="1"/>
  <c r="Y24" i="1"/>
  <c r="Y41" i="1"/>
  <c r="Y59" i="1"/>
  <c r="Y96" i="1"/>
  <c r="BP93" i="1"/>
  <c r="BN93" i="1"/>
  <c r="Z93" i="1"/>
  <c r="Z95" i="1" s="1"/>
  <c r="BP106" i="1"/>
  <c r="BN106" i="1"/>
  <c r="Z106" i="1"/>
  <c r="Z110" i="1" s="1"/>
  <c r="Y127" i="1"/>
  <c r="BP148" i="1"/>
  <c r="BN148" i="1"/>
  <c r="Z148" i="1"/>
  <c r="Z149" i="1" s="1"/>
  <c r="G605" i="1"/>
  <c r="Y156" i="1"/>
  <c r="BP153" i="1"/>
  <c r="BN153" i="1"/>
  <c r="Z153" i="1"/>
  <c r="Z155" i="1" s="1"/>
  <c r="Z172" i="1"/>
  <c r="BP192" i="1"/>
  <c r="BN192" i="1"/>
  <c r="Z192" i="1"/>
  <c r="Z199" i="1" s="1"/>
  <c r="BP196" i="1"/>
  <c r="BN196" i="1"/>
  <c r="Z196" i="1"/>
  <c r="BP209" i="1"/>
  <c r="BN209" i="1"/>
  <c r="Z209" i="1"/>
  <c r="Z210" i="1" s="1"/>
  <c r="Y211" i="1"/>
  <c r="BP217" i="1"/>
  <c r="BN217" i="1"/>
  <c r="Z217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05" i="1"/>
  <c r="Y268" i="1"/>
  <c r="BP259" i="1"/>
  <c r="BN259" i="1"/>
  <c r="Z259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Y76" i="1"/>
  <c r="Z69" i="1"/>
  <c r="Z76" i="1" s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Z127" i="1" s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Z180" i="1" s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Z354" i="1"/>
  <c r="BP352" i="1"/>
  <c r="BN352" i="1"/>
  <c r="Z352" i="1"/>
  <c r="Y361" i="1"/>
  <c r="Y360" i="1"/>
  <c r="Z371" i="1"/>
  <c r="BP369" i="1"/>
  <c r="BN369" i="1"/>
  <c r="Z369" i="1"/>
  <c r="BP379" i="1"/>
  <c r="BN379" i="1"/>
  <c r="Z379" i="1"/>
  <c r="Z385" i="1" s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Z544" i="1" s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75" i="1" l="1"/>
  <c r="Z561" i="1"/>
  <c r="Z508" i="1"/>
  <c r="Z479" i="1"/>
  <c r="Z456" i="1"/>
  <c r="Y597" i="1"/>
  <c r="Y595" i="1"/>
  <c r="Z347" i="1"/>
  <c r="Z332" i="1"/>
  <c r="Z422" i="1"/>
  <c r="Z325" i="1"/>
  <c r="Y599" i="1"/>
  <c r="Y596" i="1"/>
  <c r="Y598" i="1" s="1"/>
  <c r="Z267" i="1"/>
  <c r="Z221" i="1"/>
  <c r="Z600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<sst xmlns="http://schemas.openxmlformats.org/spreadsheetml/2006/main" count="2464" uniqueCount="786">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</sst>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444</v>
      </c>
      <c r="Y53" s="384">
        <f t="shared" ref="Y53:Y58" si="6">IFERROR(IF(X53="",0,CEILING((X53/$H53),1)*$H53),"")</f>
        <v>453.6</v>
      </c>
      <c r="Z53" s="36">
        <f>IFERROR(IF(Y53=0,"",ROUNDUP(Y53/H53,0)*0.02175),"")</f>
        <v>0.91349999999999998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463.73333333333329</v>
      </c>
      <c r="BN53" s="64">
        <f t="shared" ref="BN53:BN58" si="8">IFERROR(Y53*I53/H53,"0")</f>
        <v>473.76</v>
      </c>
      <c r="BO53" s="64">
        <f t="shared" ref="BO53:BO58" si="9">IFERROR(1/J53*(X53/H53),"0")</f>
        <v>0.73412698412698396</v>
      </c>
      <c r="BP53" s="64">
        <f t="shared" ref="BP53:BP58" si="10">IFERROR(1/J53*(Y53/H53),"0")</f>
        <v>0.75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196</v>
      </c>
      <c r="Y55" s="384">
        <f t="shared" si="6"/>
        <v>201.6</v>
      </c>
      <c r="Z55" s="36">
        <f>IFERROR(IF(Y55=0,"",ROUNDUP(Y55/H55,0)*0.02175),"")</f>
        <v>0.39149999999999996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204.39999999999998</v>
      </c>
      <c r="BN55" s="64">
        <f t="shared" si="8"/>
        <v>210.24</v>
      </c>
      <c r="BO55" s="64">
        <f t="shared" si="9"/>
        <v>0.3125</v>
      </c>
      <c r="BP55" s="64">
        <f t="shared" si="10"/>
        <v>0.3214285714285714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24</v>
      </c>
      <c r="Y57" s="384">
        <f t="shared" si="6"/>
        <v>25.900000000000002</v>
      </c>
      <c r="Z57" s="36">
        <f>IFERROR(IF(Y57=0,"",ROUNDUP(Y57/H57,0)*0.00937),"")</f>
        <v>6.5589999999999996E-2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25.362162162162161</v>
      </c>
      <c r="BN57" s="64">
        <f t="shared" si="8"/>
        <v>27.37</v>
      </c>
      <c r="BO57" s="64">
        <f t="shared" si="9"/>
        <v>5.405405405405405E-2</v>
      </c>
      <c r="BP57" s="64">
        <f t="shared" si="10"/>
        <v>5.8333333333333334E-2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65.097597597597598</v>
      </c>
      <c r="Y59" s="385">
        <f>IFERROR(Y53/H53,"0")+IFERROR(Y54/H54,"0")+IFERROR(Y55/H55,"0")+IFERROR(Y56/H56,"0")+IFERROR(Y57/H57,"0")+IFERROR(Y58/H58,"0")</f>
        <v>67</v>
      </c>
      <c r="Z59" s="385">
        <f>IFERROR(IF(Z53="",0,Z53),"0")+IFERROR(IF(Z54="",0,Z54),"0")+IFERROR(IF(Z55="",0,Z55),"0")+IFERROR(IF(Z56="",0,Z56),"0")+IFERROR(IF(Z57="",0,Z57),"0")+IFERROR(IF(Z58="",0,Z58),"0")</f>
        <v>1.37059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664</v>
      </c>
      <c r="Y60" s="385">
        <f>IFERROR(SUM(Y53:Y58),"0")</f>
        <v>681.1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147</v>
      </c>
      <c r="Y70" s="384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153.5333333333333</v>
      </c>
      <c r="BN70" s="64">
        <f t="shared" si="13"/>
        <v>157.91999999999999</v>
      </c>
      <c r="BO70" s="64">
        <f t="shared" si="14"/>
        <v>0.24305555555555552</v>
      </c>
      <c r="BP70" s="64">
        <f t="shared" si="15"/>
        <v>0.25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13.611111111111111</v>
      </c>
      <c r="Y76" s="385">
        <f>IFERROR(Y68/H68,"0")+IFERROR(Y69/H69,"0")+IFERROR(Y70/H70,"0")+IFERROR(Y71/H71,"0")+IFERROR(Y72/H72,"0")+IFERROR(Y73/H73,"0")+IFERROR(Y74/H74,"0")+IFERROR(Y75/H75,"0")</f>
        <v>14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0.30449999999999999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147</v>
      </c>
      <c r="Y77" s="385">
        <f>IFERROR(SUM(Y68:Y75),"0")</f>
        <v>151.20000000000002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395</v>
      </c>
      <c r="Y79" s="384">
        <f>IFERROR(IF(X79="",0,CEILING((X79/$H79),1)*$H79),"")</f>
        <v>399.6</v>
      </c>
      <c r="Z79" s="36">
        <f>IFERROR(IF(Y79=0,"",ROUNDUP(Y79/H79,0)*0.02175),"")</f>
        <v>0.80474999999999997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412.55555555555549</v>
      </c>
      <c r="BN79" s="64">
        <f>IFERROR(Y79*I79/H79,"0")</f>
        <v>417.36</v>
      </c>
      <c r="BO79" s="64">
        <f>IFERROR(1/J79*(X79/H79),"0")</f>
        <v>0.65310846560846547</v>
      </c>
      <c r="BP79" s="64">
        <f>IFERROR(1/J79*(Y79/H79),"0")</f>
        <v>0.6607142857142857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36.574074074074069</v>
      </c>
      <c r="Y81" s="385">
        <f>IFERROR(Y79/H79,"0")+IFERROR(Y80/H80,"0")</f>
        <v>37</v>
      </c>
      <c r="Z81" s="385">
        <f>IFERROR(IF(Z79="",0,Z79),"0")+IFERROR(IF(Z80="",0,Z80),"0")</f>
        <v>0.80474999999999997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395</v>
      </c>
      <c r="Y82" s="385">
        <f>IFERROR(SUM(Y79:Y80),"0")</f>
        <v>399.6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46</v>
      </c>
      <c r="Y98" s="384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49.088571428571427</v>
      </c>
      <c r="BN98" s="64">
        <f>IFERROR(Y98*I98/H98,"0")</f>
        <v>53.784000000000006</v>
      </c>
      <c r="BO98" s="64">
        <f>IFERROR(1/J98*(X98/H98),"0")</f>
        <v>9.7789115646258501E-2</v>
      </c>
      <c r="BP98" s="64">
        <f>IFERROR(1/J98*(Y98/H98),"0")</f>
        <v>0.10714285714285714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5.4761904761904763</v>
      </c>
      <c r="Y101" s="385">
        <f>IFERROR(Y98/H98,"0")+IFERROR(Y99/H99,"0")+IFERROR(Y100/H100,"0")</f>
        <v>6</v>
      </c>
      <c r="Z101" s="385">
        <f>IFERROR(IF(Z98="",0,Z98),"0")+IFERROR(IF(Z99="",0,Z99),"0")+IFERROR(IF(Z100="",0,Z100),"0")</f>
        <v>0.1305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46</v>
      </c>
      <c r="Y102" s="385">
        <f>IFERROR(SUM(Y98:Y100),"0")</f>
        <v>50.400000000000006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364</v>
      </c>
      <c r="Y105" s="384">
        <f>IFERROR(IF(X105="",0,CEILING((X105/$H105),1)*$H105),"")</f>
        <v>367.20000000000005</v>
      </c>
      <c r="Z105" s="36">
        <f>IFERROR(IF(Y105=0,"",ROUNDUP(Y105/H105,0)*0.02175),"")</f>
        <v>0.73949999999999994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380.17777777777775</v>
      </c>
      <c r="BN105" s="64">
        <f>IFERROR(Y105*I105/H105,"0")</f>
        <v>383.52000000000004</v>
      </c>
      <c r="BO105" s="64">
        <f>IFERROR(1/J105*(X105/H105),"0")</f>
        <v>0.60185185185185175</v>
      </c>
      <c r="BP105" s="64">
        <f>IFERROR(1/J105*(Y105/H105),"0")</f>
        <v>0.6071428571428571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96</v>
      </c>
      <c r="Y108" s="384">
        <f>IFERROR(IF(X108="",0,CEILING((X108/$H108),1)*$H108),"")</f>
        <v>99</v>
      </c>
      <c r="Z108" s="36">
        <f>IFERROR(IF(Y108=0,"",ROUNDUP(Y108/H108,0)*0.00937),"")</f>
        <v>0.20613999999999999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100.47999999999999</v>
      </c>
      <c r="BN108" s="64">
        <f>IFERROR(Y108*I108/H108,"0")</f>
        <v>103.62</v>
      </c>
      <c r="BO108" s="64">
        <f>IFERROR(1/J108*(X108/H108),"0")</f>
        <v>0.17777777777777776</v>
      </c>
      <c r="BP108" s="64">
        <f>IFERROR(1/J108*(Y108/H108),"0")</f>
        <v>0.18333333333333332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55.037037037037038</v>
      </c>
      <c r="Y110" s="385">
        <f>IFERROR(Y105/H105,"0")+IFERROR(Y106/H106,"0")+IFERROR(Y107/H107,"0")+IFERROR(Y108/H108,"0")+IFERROR(Y109/H109,"0")</f>
        <v>56</v>
      </c>
      <c r="Z110" s="385">
        <f>IFERROR(IF(Z105="",0,Z105),"0")+IFERROR(IF(Z106="",0,Z106),"0")+IFERROR(IF(Z107="",0,Z107),"0")+IFERROR(IF(Z108="",0,Z108),"0")+IFERROR(IF(Z109="",0,Z109),"0")</f>
        <v>0.94563999999999993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460</v>
      </c>
      <c r="Y111" s="385">
        <f>IFERROR(SUM(Y105:Y109),"0")</f>
        <v>466.20000000000005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202</v>
      </c>
      <c r="Y114" s="384">
        <f>IFERROR(IF(X114="",0,CEILING((X114/$H114),1)*$H114),"")</f>
        <v>210</v>
      </c>
      <c r="Z114" s="36">
        <f>IFERROR(IF(Y114=0,"",ROUNDUP(Y114/H114,0)*0.02175),"")</f>
        <v>0.54374999999999996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215.56285714285715</v>
      </c>
      <c r="BN114" s="64">
        <f>IFERROR(Y114*I114/H114,"0")</f>
        <v>224.1</v>
      </c>
      <c r="BO114" s="64">
        <f>IFERROR(1/J114*(X114/H114),"0")</f>
        <v>0.42942176870748294</v>
      </c>
      <c r="BP114" s="64">
        <f>IFERROR(1/J114*(Y114/H114),"0")</f>
        <v>0.4464285714285714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63</v>
      </c>
      <c r="Y115" s="384">
        <f>IFERROR(IF(X115="",0,CEILING((X115/$H115),1)*$H115),"")</f>
        <v>64.800000000000011</v>
      </c>
      <c r="Z115" s="36">
        <f>IFERROR(IF(Y115=0,"",ROUNDUP(Y115/H115,0)*0.00753),"")</f>
        <v>0.18071999999999999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69.346666666666664</v>
      </c>
      <c r="BN115" s="64">
        <f>IFERROR(Y115*I115/H115,"0")</f>
        <v>71.328000000000003</v>
      </c>
      <c r="BO115" s="64">
        <f>IFERROR(1/J115*(X115/H115),"0")</f>
        <v>0.14957264957264957</v>
      </c>
      <c r="BP115" s="64">
        <f>IFERROR(1/J115*(Y115/H115),"0")</f>
        <v>0.15384615384615385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57</v>
      </c>
      <c r="Y117" s="384">
        <f>IFERROR(IF(X117="",0,CEILING((X117/$H117),1)*$H117),"")</f>
        <v>59.400000000000006</v>
      </c>
      <c r="Z117" s="36">
        <f>IFERROR(IF(Y117=0,"",ROUNDUP(Y117/H117,0)*0.00937),"")</f>
        <v>0.20613999999999999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63.08</v>
      </c>
      <c r="BN117" s="64">
        <f>IFERROR(Y117*I117/H117,"0")</f>
        <v>65.736000000000004</v>
      </c>
      <c r="BO117" s="64">
        <f>IFERROR(1/J117*(X117/H117),"0")</f>
        <v>0.17592592592592593</v>
      </c>
      <c r="BP117" s="64">
        <f>IFERROR(1/J117*(Y117/H117),"0")</f>
        <v>0.18333333333333332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68.492063492063494</v>
      </c>
      <c r="Y118" s="385">
        <f>IFERROR(Y113/H113,"0")+IFERROR(Y114/H114,"0")+IFERROR(Y115/H115,"0")+IFERROR(Y116/H116,"0")+IFERROR(Y117/H117,"0")</f>
        <v>71</v>
      </c>
      <c r="Z118" s="385">
        <f>IFERROR(IF(Z113="",0,Z113),"0")+IFERROR(IF(Z114="",0,Z114),"0")+IFERROR(IF(Z115="",0,Z115),"0")+IFERROR(IF(Z116="",0,Z116),"0")+IFERROR(IF(Z117="",0,Z117),"0")</f>
        <v>0.93060999999999994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322</v>
      </c>
      <c r="Y119" s="385">
        <f>IFERROR(SUM(Y113:Y117),"0")</f>
        <v>334.20000000000005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343</v>
      </c>
      <c r="Y123" s="384">
        <f>IFERROR(IF(X123="",0,CEILING((X123/$H123),1)*$H123),"")</f>
        <v>347.2</v>
      </c>
      <c r="Z123" s="36">
        <f>IFERROR(IF(Y123=0,"",ROUNDUP(Y123/H123,0)*0.02175),"")</f>
        <v>0.6742499999999999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357.7</v>
      </c>
      <c r="BN123" s="64">
        <f>IFERROR(Y123*I123/H123,"0")</f>
        <v>362.08</v>
      </c>
      <c r="BO123" s="64">
        <f>IFERROR(1/J123*(X123/H123),"0")</f>
        <v>0.546875</v>
      </c>
      <c r="BP123" s="64">
        <f>IFERROR(1/J123*(Y123/H123),"0")</f>
        <v>0.55357142857142849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16</v>
      </c>
      <c r="Y125" s="384">
        <f>IFERROR(IF(X125="",0,CEILING((X125/$H125),1)*$H125),"")</f>
        <v>18</v>
      </c>
      <c r="Z125" s="36">
        <f>IFERROR(IF(Y125=0,"",ROUNDUP(Y125/H125,0)*0.00937),"")</f>
        <v>3.7479999999999999E-2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16.853333333333335</v>
      </c>
      <c r="BN125" s="64">
        <f>IFERROR(Y125*I125/H125,"0")</f>
        <v>18.96</v>
      </c>
      <c r="BO125" s="64">
        <f>IFERROR(1/J125*(X125/H125),"0")</f>
        <v>2.9629629629629627E-2</v>
      </c>
      <c r="BP125" s="64">
        <f>IFERROR(1/J125*(Y125/H125),"0")</f>
        <v>3.3333333333333333E-2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34.180555555555557</v>
      </c>
      <c r="Y127" s="385">
        <f>IFERROR(Y122/H122,"0")+IFERROR(Y123/H123,"0")+IFERROR(Y124/H124,"0")+IFERROR(Y125/H125,"0")+IFERROR(Y126/H126,"0")</f>
        <v>35</v>
      </c>
      <c r="Z127" s="385">
        <f>IFERROR(IF(Z122="",0,Z122),"0")+IFERROR(IF(Z123="",0,Z123),"0")+IFERROR(IF(Z124="",0,Z124),"0")+IFERROR(IF(Z125="",0,Z125),"0")+IFERROR(IF(Z126="",0,Z126),"0")</f>
        <v>0.71172999999999986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359</v>
      </c>
      <c r="Y128" s="385">
        <f>IFERROR(SUM(Y122:Y126),"0")</f>
        <v>365.2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44</v>
      </c>
      <c r="Y133" s="384">
        <f>IFERROR(IF(X133="",0,CEILING((X133/$H133),1)*$H133),"")</f>
        <v>45.6</v>
      </c>
      <c r="Z133" s="36">
        <f>IFERROR(IF(Y133=0,"",ROUNDUP(Y133/H133,0)*0.00753),"")</f>
        <v>0.14307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47.666666666666671</v>
      </c>
      <c r="BN133" s="64">
        <f>IFERROR(Y133*I133/H133,"0")</f>
        <v>49.400000000000006</v>
      </c>
      <c r="BO133" s="64">
        <f>IFERROR(1/J133*(X133/H133),"0")</f>
        <v>0.11752136752136753</v>
      </c>
      <c r="BP133" s="64">
        <f>IFERROR(1/J133*(Y133/H133),"0")</f>
        <v>0.12179487179487179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18.333333333333336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0.14307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44</v>
      </c>
      <c r="Y136" s="385">
        <f>IFERROR(SUM(Y130:Y134),"0")</f>
        <v>45.6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176</v>
      </c>
      <c r="Y139" s="384">
        <f t="shared" si="21"/>
        <v>176.4</v>
      </c>
      <c r="Z139" s="36">
        <f>IFERROR(IF(Y139=0,"",ROUNDUP(Y139/H139,0)*0.02175),"")</f>
        <v>0.45674999999999999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187.69142857142856</v>
      </c>
      <c r="BN139" s="64">
        <f t="shared" si="23"/>
        <v>188.11799999999999</v>
      </c>
      <c r="BO139" s="64">
        <f t="shared" si="24"/>
        <v>0.37414965986394555</v>
      </c>
      <c r="BP139" s="64">
        <f t="shared" si="25"/>
        <v>0.375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79</v>
      </c>
      <c r="Y141" s="384">
        <f t="shared" si="21"/>
        <v>81</v>
      </c>
      <c r="Z141" s="36">
        <f>IFERROR(IF(Y141=0,"",ROUNDUP(Y141/H141,0)*0.00753),"")</f>
        <v>0.22590000000000002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86.958518518518517</v>
      </c>
      <c r="BN141" s="64">
        <f t="shared" si="23"/>
        <v>89.16</v>
      </c>
      <c r="BO141" s="64">
        <f t="shared" si="24"/>
        <v>0.18755935422602085</v>
      </c>
      <c r="BP141" s="64">
        <f t="shared" si="25"/>
        <v>0.19230769230769229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50.211640211640209</v>
      </c>
      <c r="Y144" s="385">
        <f>IFERROR(Y138/H138,"0")+IFERROR(Y139/H139,"0")+IFERROR(Y140/H140,"0")+IFERROR(Y141/H141,"0")+IFERROR(Y142/H142,"0")+IFERROR(Y143/H143,"0")</f>
        <v>51</v>
      </c>
      <c r="Z144" s="385">
        <f>IFERROR(IF(Z138="",0,Z138),"0")+IFERROR(IF(Z139="",0,Z139),"0")+IFERROR(IF(Z140="",0,Z140),"0")+IFERROR(IF(Z141="",0,Z141),"0")+IFERROR(IF(Z142="",0,Z142),"0")+IFERROR(IF(Z143="",0,Z143),"0")</f>
        <v>0.68264999999999998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255</v>
      </c>
      <c r="Y145" s="385">
        <f>IFERROR(SUM(Y138:Y143),"0")</f>
        <v>257.39999999999998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225</v>
      </c>
      <c r="Y191" s="384">
        <f t="shared" ref="Y191:Y198" si="26">IFERROR(IF(X191="",0,CEILING((X191/$H191),1)*$H191),"")</f>
        <v>226.8</v>
      </c>
      <c r="Z191" s="36">
        <f>IFERROR(IF(Y191=0,"",ROUNDUP(Y191/H191,0)*0.00753),"")</f>
        <v>0.40662000000000004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238.92857142857142</v>
      </c>
      <c r="BN191" s="64">
        <f t="shared" ref="BN191:BN198" si="28">IFERROR(Y191*I191/H191,"0")</f>
        <v>240.84</v>
      </c>
      <c r="BO191" s="64">
        <f t="shared" ref="BO191:BO198" si="29">IFERROR(1/J191*(X191/H191),"0")</f>
        <v>0.34340659340659341</v>
      </c>
      <c r="BP191" s="64">
        <f t="shared" ref="BP191:BP198" si="30">IFERROR(1/J191*(Y191/H191),"0")</f>
        <v>0.34615384615384615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42</v>
      </c>
      <c r="Y194" s="384">
        <f t="shared" si="26"/>
        <v>42</v>
      </c>
      <c r="Z194" s="36">
        <f>IFERROR(IF(Y194=0,"",ROUNDUP(Y194/H194,0)*0.00502),"")</f>
        <v>0.1004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44.599999999999994</v>
      </c>
      <c r="BN194" s="64">
        <f t="shared" si="28"/>
        <v>44.599999999999994</v>
      </c>
      <c r="BO194" s="64">
        <f t="shared" si="29"/>
        <v>8.5470085470085472E-2</v>
      </c>
      <c r="BP194" s="64">
        <f t="shared" si="30"/>
        <v>8.5470085470085472E-2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139</v>
      </c>
      <c r="Y196" s="384">
        <f t="shared" si="26"/>
        <v>140.70000000000002</v>
      </c>
      <c r="Z196" s="36">
        <f>IFERROR(IF(Y196=0,"",ROUNDUP(Y196/H196,0)*0.00502),"")</f>
        <v>0.33634000000000003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145.61904761904762</v>
      </c>
      <c r="BN196" s="64">
        <f t="shared" si="28"/>
        <v>147.40000000000003</v>
      </c>
      <c r="BO196" s="64">
        <f t="shared" si="29"/>
        <v>0.2828652828652829</v>
      </c>
      <c r="BP196" s="64">
        <f t="shared" si="30"/>
        <v>0.28632478632478636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139.76190476190476</v>
      </c>
      <c r="Y199" s="385">
        <f>IFERROR(Y191/H191,"0")+IFERROR(Y192/H192,"0")+IFERROR(Y193/H193,"0")+IFERROR(Y194/H194,"0")+IFERROR(Y195/H195,"0")+IFERROR(Y196/H196,"0")+IFERROR(Y197/H197,"0")+IFERROR(Y198/H198,"0")</f>
        <v>141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0.84336000000000011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406</v>
      </c>
      <c r="Y200" s="385">
        <f>IFERROR(SUM(Y191:Y198),"0")</f>
        <v>409.5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30</v>
      </c>
      <c r="Y209" s="384">
        <f>IFERROR(IF(X209="",0,CEILING((X209/$H209),1)*$H209),"")</f>
        <v>31.5</v>
      </c>
      <c r="Z209" s="36">
        <f>IFERROR(IF(Y209=0,"",ROUNDUP(Y209/H209,0)*0.00753),"")</f>
        <v>0.11295000000000001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32.857142857142854</v>
      </c>
      <c r="BN209" s="64">
        <f>IFERROR(Y209*I209/H209,"0")</f>
        <v>34.499999999999993</v>
      </c>
      <c r="BO209" s="64">
        <f>IFERROR(1/J209*(X209/H209),"0")</f>
        <v>9.1575091575091569E-2</v>
      </c>
      <c r="BP209" s="64">
        <f>IFERROR(1/J209*(Y209/H209),"0")</f>
        <v>9.6153846153846145E-2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14.285714285714285</v>
      </c>
      <c r="Y210" s="385">
        <f>IFERROR(Y208/H208,"0")+IFERROR(Y209/H209,"0")</f>
        <v>15</v>
      </c>
      <c r="Z210" s="385">
        <f>IFERROR(IF(Z208="",0,Z208),"0")+IFERROR(IF(Z209="",0,Z209),"0")</f>
        <v>0.11295000000000001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30</v>
      </c>
      <c r="Y211" s="385">
        <f>IFERROR(SUM(Y208:Y209),"0")</f>
        <v>31.5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221</v>
      </c>
      <c r="Y213" s="384">
        <f t="shared" ref="Y213:Y220" si="31">IFERROR(IF(X213="",0,CEILING((X213/$H213),1)*$H213),"")</f>
        <v>221.4</v>
      </c>
      <c r="Z213" s="36">
        <f>IFERROR(IF(Y213=0,"",ROUNDUP(Y213/H213,0)*0.00937),"")</f>
        <v>0.38417000000000001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229.59444444444446</v>
      </c>
      <c r="BN213" s="64">
        <f t="shared" ref="BN213:BN220" si="33">IFERROR(Y213*I213/H213,"0")</f>
        <v>230.01</v>
      </c>
      <c r="BO213" s="64">
        <f t="shared" ref="BO213:BO220" si="34">IFERROR(1/J213*(X213/H213),"0")</f>
        <v>0.34104938271604934</v>
      </c>
      <c r="BP213" s="64">
        <f t="shared" ref="BP213:BP220" si="35">IFERROR(1/J213*(Y213/H213),"0")</f>
        <v>0.34166666666666667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416</v>
      </c>
      <c r="Y214" s="384">
        <f t="shared" si="31"/>
        <v>421.20000000000005</v>
      </c>
      <c r="Z214" s="36">
        <f>IFERROR(IF(Y214=0,"",ROUNDUP(Y214/H214,0)*0.00937),"")</f>
        <v>0.73085999999999995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432.17777777777781</v>
      </c>
      <c r="BN214" s="64">
        <f t="shared" si="33"/>
        <v>437.58000000000004</v>
      </c>
      <c r="BO214" s="64">
        <f t="shared" si="34"/>
        <v>0.64197530864197527</v>
      </c>
      <c r="BP214" s="64">
        <f t="shared" si="35"/>
        <v>0.65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402</v>
      </c>
      <c r="Y216" s="384">
        <f t="shared" si="31"/>
        <v>405</v>
      </c>
      <c r="Z216" s="36">
        <f>IFERROR(IF(Y216=0,"",ROUNDUP(Y216/H216,0)*0.00937),"")</f>
        <v>0.70274999999999999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417.63333333333333</v>
      </c>
      <c r="BN216" s="64">
        <f t="shared" si="33"/>
        <v>420.75</v>
      </c>
      <c r="BO216" s="64">
        <f t="shared" si="34"/>
        <v>0.62037037037037035</v>
      </c>
      <c r="BP216" s="64">
        <f t="shared" si="35"/>
        <v>0.625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192.40740740740739</v>
      </c>
      <c r="Y221" s="385">
        <f>IFERROR(Y213/H213,"0")+IFERROR(Y214/H214,"0")+IFERROR(Y215/H215,"0")+IFERROR(Y216/H216,"0")+IFERROR(Y217/H217,"0")+IFERROR(Y218/H218,"0")+IFERROR(Y219/H219,"0")+IFERROR(Y220/H220,"0")</f>
        <v>194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1.81778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1039</v>
      </c>
      <c r="Y222" s="385">
        <f>IFERROR(SUM(Y213:Y220),"0")</f>
        <v>1047.5999999999999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86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92.218461538461554</v>
      </c>
      <c r="BN225" s="64">
        <f t="shared" si="38"/>
        <v>100.36800000000001</v>
      </c>
      <c r="BO225" s="64">
        <f t="shared" si="39"/>
        <v>0.19688644688644688</v>
      </c>
      <c r="BP225" s="64">
        <f t="shared" si="40"/>
        <v>0.21428571428571427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193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205.51172413793103</v>
      </c>
      <c r="BN227" s="64">
        <f t="shared" si="38"/>
        <v>213.072</v>
      </c>
      <c r="BO227" s="64">
        <f t="shared" si="39"/>
        <v>0.39614121510673234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133</v>
      </c>
      <c r="Y228" s="384">
        <f t="shared" si="36"/>
        <v>134.4</v>
      </c>
      <c r="Z228" s="36">
        <f t="shared" ref="Z228:Z234" si="41">IFERROR(IF(Y228=0,"",ROUNDUP(Y228/H228,0)*0.00753),"")</f>
        <v>0.42168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149.07083333333333</v>
      </c>
      <c r="BN228" s="64">
        <f t="shared" si="38"/>
        <v>150.64000000000001</v>
      </c>
      <c r="BO228" s="64">
        <f t="shared" si="39"/>
        <v>0.35523504273504275</v>
      </c>
      <c r="BP228" s="64">
        <f t="shared" si="40"/>
        <v>0.35897435897435903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173</v>
      </c>
      <c r="Y230" s="384">
        <f t="shared" si="36"/>
        <v>175.2</v>
      </c>
      <c r="Z230" s="36">
        <f t="shared" si="41"/>
        <v>0.54969000000000001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192.60666666666668</v>
      </c>
      <c r="BN230" s="64">
        <f t="shared" si="38"/>
        <v>195.05599999999998</v>
      </c>
      <c r="BO230" s="64">
        <f t="shared" si="39"/>
        <v>0.4620726495726496</v>
      </c>
      <c r="BP230" s="64">
        <f t="shared" si="40"/>
        <v>0.46794871794871795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261</v>
      </c>
      <c r="Y231" s="384">
        <f t="shared" si="36"/>
        <v>261.59999999999997</v>
      </c>
      <c r="Z231" s="36">
        <f t="shared" si="41"/>
        <v>0.82077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290.58000000000004</v>
      </c>
      <c r="BN231" s="64">
        <f t="shared" si="38"/>
        <v>291.24799999999999</v>
      </c>
      <c r="BO231" s="64">
        <f t="shared" si="39"/>
        <v>0.69711538461538458</v>
      </c>
      <c r="BP231" s="64">
        <f t="shared" si="40"/>
        <v>0.69871794871794857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180</v>
      </c>
      <c r="Y233" s="384">
        <f t="shared" si="36"/>
        <v>180</v>
      </c>
      <c r="Z233" s="36">
        <f t="shared" si="41"/>
        <v>0.56474999999999997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200.40000000000003</v>
      </c>
      <c r="BN233" s="64">
        <f t="shared" si="38"/>
        <v>200.40000000000003</v>
      </c>
      <c r="BO233" s="64">
        <f t="shared" si="39"/>
        <v>0.48076923076923073</v>
      </c>
      <c r="BP233" s="64">
        <f t="shared" si="40"/>
        <v>0.48076923076923073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195</v>
      </c>
      <c r="Y234" s="384">
        <f t="shared" si="36"/>
        <v>196.79999999999998</v>
      </c>
      <c r="Z234" s="36">
        <f t="shared" si="41"/>
        <v>0.61746000000000001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217.58750000000003</v>
      </c>
      <c r="BN234" s="64">
        <f t="shared" si="38"/>
        <v>219.596</v>
      </c>
      <c r="BO234" s="64">
        <f t="shared" si="39"/>
        <v>0.52083333333333337</v>
      </c>
      <c r="BP234" s="64">
        <f t="shared" si="40"/>
        <v>0.52564102564102566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425.70954907161808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430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3.7356000000000003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1221</v>
      </c>
      <c r="Y236" s="385">
        <f>IFERROR(SUM(Y224:Y234),"0")</f>
        <v>1241.6999999999998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12</v>
      </c>
      <c r="Y241" s="384">
        <f>IFERROR(IF(X241="",0,CEILING((X241/$H241),1)*$H241),"")</f>
        <v>12</v>
      </c>
      <c r="Z241" s="36">
        <f>IFERROR(IF(Y241=0,"",ROUNDUP(Y241/H241,0)*0.00753),"")</f>
        <v>3.7650000000000003E-2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13.360000000000001</v>
      </c>
      <c r="BN241" s="64">
        <f>IFERROR(Y241*I241/H241,"0")</f>
        <v>13.360000000000001</v>
      </c>
      <c r="BO241" s="64">
        <f>IFERROR(1/J241*(X241/H241),"0")</f>
        <v>3.2051282051282048E-2</v>
      </c>
      <c r="BP241" s="64">
        <f>IFERROR(1/J241*(Y241/H241),"0")</f>
        <v>3.2051282051282048E-2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6</v>
      </c>
      <c r="Y242" s="384">
        <f>IFERROR(IF(X242="",0,CEILING((X242/$H242),1)*$H242),"")</f>
        <v>7.1999999999999993</v>
      </c>
      <c r="Z242" s="36">
        <f>IFERROR(IF(Y242=0,"",ROUNDUP(Y242/H242,0)*0.00753),"")</f>
        <v>2.2589999999999999E-2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6.6800000000000006</v>
      </c>
      <c r="BN242" s="64">
        <f>IFERROR(Y242*I242/H242,"0")</f>
        <v>8.016</v>
      </c>
      <c r="BO242" s="64">
        <f>IFERROR(1/J242*(X242/H242),"0")</f>
        <v>1.6025641025641024E-2</v>
      </c>
      <c r="BP242" s="64">
        <f>IFERROR(1/J242*(Y242/H242),"0")</f>
        <v>1.9230769230769232E-2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7.5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18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4</v>
      </c>
      <c r="Y254" s="384">
        <f t="shared" si="42"/>
        <v>4</v>
      </c>
      <c r="Z254" s="36">
        <f>IFERROR(IF(Y254=0,"",ROUNDUP(Y254/H254,0)*0.00937),"")</f>
        <v>9.3699999999999999E-3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4.24</v>
      </c>
      <c r="BN254" s="64">
        <f t="shared" si="44"/>
        <v>4.24</v>
      </c>
      <c r="BO254" s="64">
        <f t="shared" si="45"/>
        <v>8.3333333333333332E-3</v>
      </c>
      <c r="BP254" s="64">
        <f t="shared" si="46"/>
        <v>8.3333333333333332E-3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1</v>
      </c>
      <c r="Y255" s="385">
        <f>IFERROR(Y247/H247,"0")+IFERROR(Y248/H248,"0")+IFERROR(Y249/H249,"0")+IFERROR(Y250/H250,"0")+IFERROR(Y251/H251,"0")+IFERROR(Y252/H252,"0")+IFERROR(Y253/H253,"0")+IFERROR(Y254/H254,"0")</f>
        <v>1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9.3699999999999999E-3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4</v>
      </c>
      <c r="Y256" s="385">
        <f>IFERROR(SUM(Y247:Y254),"0")</f>
        <v>4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42</v>
      </c>
      <c r="Y263" s="384">
        <f t="shared" si="47"/>
        <v>44</v>
      </c>
      <c r="Z263" s="36">
        <f>IFERROR(IF(Y263=0,"",ROUNDUP(Y263/H263,0)*0.00937),"")</f>
        <v>0.10306999999999999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44.52</v>
      </c>
      <c r="BN263" s="64">
        <f t="shared" si="49"/>
        <v>46.64</v>
      </c>
      <c r="BO263" s="64">
        <f t="shared" si="50"/>
        <v>8.7499999999999994E-2</v>
      </c>
      <c r="BP263" s="64">
        <f t="shared" si="51"/>
        <v>9.166666666666666E-2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10.5</v>
      </c>
      <c r="Y267" s="385">
        <f>IFERROR(Y259/H259,"0")+IFERROR(Y260/H260,"0")+IFERROR(Y261/H261,"0")+IFERROR(Y262/H262,"0")+IFERROR(Y263/H263,"0")+IFERROR(Y264/H264,"0")+IFERROR(Y265/H265,"0")+IFERROR(Y266/H266,"0")</f>
        <v>11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0.10306999999999999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42</v>
      </c>
      <c r="Y268" s="385">
        <f>IFERROR(SUM(Y259:Y266),"0")</f>
        <v>44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27</v>
      </c>
      <c r="Y295" s="384">
        <f>IFERROR(IF(X295="",0,CEILING((X295/$H295),1)*$H295),"")</f>
        <v>28.799999999999997</v>
      </c>
      <c r="Z295" s="36">
        <f>IFERROR(IF(Y295=0,"",ROUNDUP(Y295/H295,0)*0.00753),"")</f>
        <v>9.0359999999999996E-2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30.060000000000002</v>
      </c>
      <c r="BN295" s="64">
        <f>IFERROR(Y295*I295/H295,"0")</f>
        <v>32.064</v>
      </c>
      <c r="BO295" s="64">
        <f>IFERROR(1/J295*(X295/H295),"0")</f>
        <v>7.2115384615384609E-2</v>
      </c>
      <c r="BP295" s="64">
        <f>IFERROR(1/J295*(Y295/H295),"0")</f>
        <v>7.6923076923076927E-2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20</v>
      </c>
      <c r="Y296" s="384">
        <f>IFERROR(IF(X296="",0,CEILING((X296/$H296),1)*$H296),"")</f>
        <v>21.599999999999998</v>
      </c>
      <c r="Z296" s="36">
        <f>IFERROR(IF(Y296=0,"",ROUNDUP(Y296/H296,0)*0.00753),"")</f>
        <v>6.7769999999999997E-2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21.666666666666668</v>
      </c>
      <c r="BN296" s="64">
        <f>IFERROR(Y296*I296/H296,"0")</f>
        <v>23.4</v>
      </c>
      <c r="BO296" s="64">
        <f>IFERROR(1/J296*(X296/H296),"0")</f>
        <v>5.3418803418803423E-2</v>
      </c>
      <c r="BP296" s="64">
        <f>IFERROR(1/J296*(Y296/H296),"0")</f>
        <v>5.7692307692307689E-2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19.583333333333336</v>
      </c>
      <c r="Y298" s="385">
        <f>IFERROR(Y293/H293,"0")+IFERROR(Y294/H294,"0")+IFERROR(Y295/H295,"0")+IFERROR(Y296/H296,"0")+IFERROR(Y297/H297,"0")</f>
        <v>21</v>
      </c>
      <c r="Z298" s="385">
        <f>IFERROR(IF(Z293="",0,Z293),"0")+IFERROR(IF(Z294="",0,Z294),"0")+IFERROR(IF(Z295="",0,Z295),"0")+IFERROR(IF(Z296="",0,Z296),"0")+IFERROR(IF(Z297="",0,Z297),"0")</f>
        <v>0.15812999999999999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47</v>
      </c>
      <c r="Y299" s="385">
        <f>IFERROR(SUM(Y293:Y297),"0")</f>
        <v>50.399999999999991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116</v>
      </c>
      <c r="Y344" s="384">
        <f>IFERROR(IF(X344="",0,CEILING((X344/$H344),1)*$H344),"")</f>
        <v>117.60000000000001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123.78857142857143</v>
      </c>
      <c r="BN344" s="64">
        <f>IFERROR(Y344*I344/H344,"0")</f>
        <v>125.49600000000001</v>
      </c>
      <c r="BO344" s="64">
        <f>IFERROR(1/J344*(X344/H344),"0")</f>
        <v>0.24659863945578228</v>
      </c>
      <c r="BP344" s="64">
        <f>IFERROR(1/J344*(Y344/H344),"0")</f>
        <v>0.25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62</v>
      </c>
      <c r="Y345" s="384">
        <f>IFERROR(IF(X345="",0,CEILING((X345/$H345),1)*$H345),"")</f>
        <v>62.4</v>
      </c>
      <c r="Z345" s="36">
        <f>IFERROR(IF(Y345=0,"",ROUNDUP(Y345/H345,0)*0.02175),"")</f>
        <v>0.17399999999999999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66.483076923076936</v>
      </c>
      <c r="BN345" s="64">
        <f>IFERROR(Y345*I345/H345,"0")</f>
        <v>66.912000000000006</v>
      </c>
      <c r="BO345" s="64">
        <f>IFERROR(1/J345*(X345/H345),"0")</f>
        <v>0.14194139194139194</v>
      </c>
      <c r="BP345" s="64">
        <f>IFERROR(1/J345*(Y345/H345),"0")</f>
        <v>0.14285714285714285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48</v>
      </c>
      <c r="Y346" s="384">
        <f>IFERROR(IF(X346="",0,CEILING((X346/$H346),1)*$H346),"")</f>
        <v>50.400000000000006</v>
      </c>
      <c r="Z346" s="36">
        <f>IFERROR(IF(Y346=0,"",ROUNDUP(Y346/H346,0)*0.02175),"")</f>
        <v>0.1305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51.222857142857144</v>
      </c>
      <c r="BN346" s="64">
        <f>IFERROR(Y346*I346/H346,"0")</f>
        <v>53.784000000000006</v>
      </c>
      <c r="BO346" s="64">
        <f>IFERROR(1/J346*(X346/H346),"0")</f>
        <v>0.10204081632653061</v>
      </c>
      <c r="BP346" s="64">
        <f>IFERROR(1/J346*(Y346/H346),"0")</f>
        <v>0.10714285714285714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27.472527472527474</v>
      </c>
      <c r="Y347" s="385">
        <f>IFERROR(Y344/H344,"0")+IFERROR(Y345/H345,"0")+IFERROR(Y346/H346,"0")</f>
        <v>28</v>
      </c>
      <c r="Z347" s="385">
        <f>IFERROR(IF(Z344="",0,Z344),"0")+IFERROR(IF(Z345="",0,Z345),"0")+IFERROR(IF(Z346="",0,Z346),"0")</f>
        <v>0.60899999999999999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226</v>
      </c>
      <c r="Y348" s="385">
        <f>IFERROR(SUM(Y344:Y346),"0")</f>
        <v>230.4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8</v>
      </c>
      <c r="Y353" s="384">
        <f>IFERROR(IF(X353="",0,CEILING((X353/$H353),1)*$H353),"")</f>
        <v>10.199999999999999</v>
      </c>
      <c r="Z353" s="36">
        <f>IFERROR(IF(Y353=0,"",ROUNDUP(Y353/H353,0)*0.00753),"")</f>
        <v>3.0120000000000001E-2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9.0980392156862742</v>
      </c>
      <c r="BN353" s="64">
        <f>IFERROR(Y353*I353/H353,"0")</f>
        <v>11.6</v>
      </c>
      <c r="BO353" s="64">
        <f>IFERROR(1/J353*(X353/H353),"0")</f>
        <v>2.0110608345902465E-2</v>
      </c>
      <c r="BP353" s="64">
        <f>IFERROR(1/J353*(Y353/H353),"0")</f>
        <v>2.564102564102564E-2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3.1372549019607847</v>
      </c>
      <c r="Y354" s="385">
        <f>IFERROR(Y350/H350,"0")+IFERROR(Y351/H351,"0")+IFERROR(Y352/H352,"0")+IFERROR(Y353/H353,"0")</f>
        <v>4</v>
      </c>
      <c r="Z354" s="385">
        <f>IFERROR(IF(Z350="",0,Z350),"0")+IFERROR(IF(Z351="",0,Z351),"0")+IFERROR(IF(Z352="",0,Z352),"0")+IFERROR(IF(Z353="",0,Z353),"0")</f>
        <v>3.0120000000000001E-2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8</v>
      </c>
      <c r="Y355" s="385">
        <f>IFERROR(SUM(Y350:Y353),"0")</f>
        <v>10.199999999999999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118</v>
      </c>
      <c r="Y368" s="384">
        <f>IFERROR(IF(X368="",0,CEILING((X368/$H368),1)*$H368),"")</f>
        <v>121.5</v>
      </c>
      <c r="Z368" s="36">
        <f>IFERROR(IF(Y368=0,"",ROUNDUP(Y368/H368,0)*0.02175),"")</f>
        <v>0.32624999999999998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126.21629629629629</v>
      </c>
      <c r="BN368" s="64">
        <f>IFERROR(Y368*I368/H368,"0")</f>
        <v>129.96</v>
      </c>
      <c r="BO368" s="64">
        <f>IFERROR(1/J368*(X368/H368),"0")</f>
        <v>0.26014109347442682</v>
      </c>
      <c r="BP368" s="64">
        <f>IFERROR(1/J368*(Y368/H368),"0")</f>
        <v>0.26785714285714285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14.567901234567902</v>
      </c>
      <c r="Y371" s="385">
        <f>IFERROR(Y368/H368,"0")+IFERROR(Y369/H369,"0")+IFERROR(Y370/H370,"0")</f>
        <v>15</v>
      </c>
      <c r="Z371" s="385">
        <f>IFERROR(IF(Z368="",0,Z368),"0")+IFERROR(IF(Z369="",0,Z369),"0")+IFERROR(IF(Z370="",0,Z370),"0")</f>
        <v>0.32624999999999998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118</v>
      </c>
      <c r="Y372" s="385">
        <f>IFERROR(SUM(Y368:Y370),"0")</f>
        <v>121.5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803</v>
      </c>
      <c r="Y377" s="384">
        <f t="shared" si="67"/>
        <v>810</v>
      </c>
      <c r="Z377" s="36">
        <f>IFERROR(IF(Y377=0,"",ROUNDUP(Y377/H377,0)*0.02175),"")</f>
        <v>1.1744999999999999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828.69600000000003</v>
      </c>
      <c r="BN377" s="64">
        <f t="shared" si="69"/>
        <v>835.92000000000007</v>
      </c>
      <c r="BO377" s="64">
        <f t="shared" si="70"/>
        <v>1.1152777777777776</v>
      </c>
      <c r="BP377" s="64">
        <f t="shared" si="71"/>
        <v>1.125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722</v>
      </c>
      <c r="Y379" s="384">
        <f t="shared" si="67"/>
        <v>735</v>
      </c>
      <c r="Z379" s="36">
        <f>IFERROR(IF(Y379=0,"",ROUNDUP(Y379/H379,0)*0.02175),"")</f>
        <v>1.06575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745.10399999999993</v>
      </c>
      <c r="BN379" s="64">
        <f t="shared" si="69"/>
        <v>758.5200000000001</v>
      </c>
      <c r="BO379" s="64">
        <f t="shared" si="70"/>
        <v>1.0027777777777778</v>
      </c>
      <c r="BP379" s="64">
        <f t="shared" si="71"/>
        <v>1.0208333333333333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3186</v>
      </c>
      <c r="Y381" s="384">
        <f t="shared" si="67"/>
        <v>3195</v>
      </c>
      <c r="Z381" s="36">
        <f>IFERROR(IF(Y381=0,"",ROUNDUP(Y381/H381,0)*0.02175),"")</f>
        <v>4.6327499999999997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3287.9519999999998</v>
      </c>
      <c r="BN381" s="64">
        <f t="shared" si="69"/>
        <v>3297.24</v>
      </c>
      <c r="BO381" s="64">
        <f t="shared" si="70"/>
        <v>4.4249999999999998</v>
      </c>
      <c r="BP381" s="64">
        <f t="shared" si="71"/>
        <v>4.4375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314.06666666666666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316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6.8729999999999993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4711</v>
      </c>
      <c r="Y386" s="385">
        <f>IFERROR(SUM(Y376:Y384),"0")</f>
        <v>4740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618</v>
      </c>
      <c r="Y388" s="384">
        <f>IFERROR(IF(X388="",0,CEILING((X388/$H388),1)*$H388),"")</f>
        <v>630</v>
      </c>
      <c r="Z388" s="36">
        <f>IFERROR(IF(Y388=0,"",ROUNDUP(Y388/H388,0)*0.02175),"")</f>
        <v>0.91349999999999998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637.77599999999995</v>
      </c>
      <c r="BN388" s="64">
        <f>IFERROR(Y388*I388/H388,"0")</f>
        <v>650.16</v>
      </c>
      <c r="BO388" s="64">
        <f>IFERROR(1/J388*(X388/H388),"0")</f>
        <v>0.85833333333333339</v>
      </c>
      <c r="BP388" s="64">
        <f>IFERROR(1/J388*(Y388/H388),"0")</f>
        <v>0.875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41.2</v>
      </c>
      <c r="Y390" s="385">
        <f>IFERROR(Y388/H388,"0")+IFERROR(Y389/H389,"0")</f>
        <v>42</v>
      </c>
      <c r="Z390" s="385">
        <f>IFERROR(IF(Z388="",0,Z388),"0")+IFERROR(IF(Z389="",0,Z389),"0")</f>
        <v>0.91349999999999998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618</v>
      </c>
      <c r="Y391" s="385">
        <f>IFERROR(SUM(Y388:Y389),"0")</f>
        <v>630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92</v>
      </c>
      <c r="Y399" s="384">
        <f>IFERROR(IF(X399="",0,CEILING((X399/$H399),1)*$H399),"")</f>
        <v>93.6</v>
      </c>
      <c r="Z399" s="36">
        <f>IFERROR(IF(Y399=0,"",ROUNDUP(Y399/H399,0)*0.02175),"")</f>
        <v>0.26100000000000001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98.652307692307701</v>
      </c>
      <c r="BN399" s="64">
        <f>IFERROR(Y399*I399/H399,"0")</f>
        <v>100.36800000000001</v>
      </c>
      <c r="BO399" s="64">
        <f>IFERROR(1/J399*(X399/H399),"0")</f>
        <v>0.21062271062271062</v>
      </c>
      <c r="BP399" s="64">
        <f>IFERROR(1/J399*(Y399/H399),"0")</f>
        <v>0.21428571428571427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11.794871794871796</v>
      </c>
      <c r="Y401" s="385">
        <f>IFERROR(Y399/H399,"0")+IFERROR(Y400/H400,"0")</f>
        <v>12</v>
      </c>
      <c r="Z401" s="385">
        <f>IFERROR(IF(Z399="",0,Z399),"0")+IFERROR(IF(Z400="",0,Z400),"0")</f>
        <v>0.26100000000000001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92</v>
      </c>
      <c r="Y402" s="385">
        <f>IFERROR(SUM(Y399:Y400),"0")</f>
        <v>93.6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945</v>
      </c>
      <c r="Y417" s="384">
        <f>IFERROR(IF(X417="",0,CEILING((X417/$H417),1)*$H417),"")</f>
        <v>951.6</v>
      </c>
      <c r="Z417" s="36">
        <f>IFERROR(IF(Y417=0,"",ROUNDUP(Y417/H417,0)*0.02175),"")</f>
        <v>2.6534999999999997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1013.3307692307693</v>
      </c>
      <c r="BN417" s="64">
        <f>IFERROR(Y417*I417/H417,"0")</f>
        <v>1020.4080000000001</v>
      </c>
      <c r="BO417" s="64">
        <f>IFERROR(1/J417*(X417/H417),"0")</f>
        <v>2.1634615384615383</v>
      </c>
      <c r="BP417" s="64">
        <f>IFERROR(1/J417*(Y417/H417),"0")</f>
        <v>2.1785714285714284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121.15384615384616</v>
      </c>
      <c r="Y422" s="385">
        <f>IFERROR(Y417/H417,"0")+IFERROR(Y418/H418,"0")+IFERROR(Y419/H419,"0")+IFERROR(Y420/H420,"0")+IFERROR(Y421/H421,"0")</f>
        <v>122</v>
      </c>
      <c r="Z422" s="385">
        <f>IFERROR(IF(Z417="",0,Z417),"0")+IFERROR(IF(Z418="",0,Z418),"0")+IFERROR(IF(Z419="",0,Z419),"0")+IFERROR(IF(Z420="",0,Z420),"0")+IFERROR(IF(Z421="",0,Z421),"0")</f>
        <v>2.6534999999999997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945</v>
      </c>
      <c r="Y423" s="385">
        <f>IFERROR(SUM(Y417:Y421),"0")</f>
        <v>951.6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64</v>
      </c>
      <c r="Y436" s="384">
        <f t="shared" si="72"/>
        <v>67.2</v>
      </c>
      <c r="Z436" s="36">
        <f>IFERROR(IF(Y436=0,"",ROUNDUP(Y436/H436,0)*0.00753),"")</f>
        <v>0.12048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67.504761904761892</v>
      </c>
      <c r="BN436" s="64">
        <f t="shared" si="74"/>
        <v>70.88</v>
      </c>
      <c r="BO436" s="64">
        <f t="shared" si="75"/>
        <v>9.7680097680097666E-2</v>
      </c>
      <c r="BP436" s="64">
        <f t="shared" si="76"/>
        <v>0.10256410256410256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86</v>
      </c>
      <c r="Y438" s="384">
        <f t="shared" si="72"/>
        <v>88.2</v>
      </c>
      <c r="Z438" s="36">
        <f>IFERROR(IF(Y438=0,"",ROUNDUP(Y438/H438,0)*0.00753),"")</f>
        <v>0.15812999999999999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90.709523809523802</v>
      </c>
      <c r="BN438" s="64">
        <f t="shared" si="74"/>
        <v>93.03</v>
      </c>
      <c r="BO438" s="64">
        <f t="shared" si="75"/>
        <v>0.13125763125763124</v>
      </c>
      <c r="BP438" s="64">
        <f t="shared" si="76"/>
        <v>0.13461538461538461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24</v>
      </c>
      <c r="Y446" s="384">
        <f t="shared" si="72"/>
        <v>25.200000000000003</v>
      </c>
      <c r="Z446" s="36">
        <f t="shared" si="77"/>
        <v>6.0240000000000002E-2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25.485714285714284</v>
      </c>
      <c r="BN446" s="64">
        <f t="shared" si="74"/>
        <v>26.76</v>
      </c>
      <c r="BO446" s="64">
        <f t="shared" si="75"/>
        <v>4.8840048840048847E-2</v>
      </c>
      <c r="BP446" s="64">
        <f t="shared" si="76"/>
        <v>5.1282051282051287E-2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34</v>
      </c>
      <c r="Y451" s="384">
        <f t="shared" si="72"/>
        <v>35.700000000000003</v>
      </c>
      <c r="Z451" s="36">
        <f t="shared" si="77"/>
        <v>8.5339999999999999E-2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36.104761904761901</v>
      </c>
      <c r="BN451" s="64">
        <f t="shared" si="74"/>
        <v>37.910000000000004</v>
      </c>
      <c r="BO451" s="64">
        <f t="shared" si="75"/>
        <v>6.9190069190069189E-2</v>
      </c>
      <c r="BP451" s="64">
        <f t="shared" si="76"/>
        <v>7.2649572649572655E-2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63.333333333333329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66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0.42419000000000007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208</v>
      </c>
      <c r="Y457" s="385">
        <f>IFERROR(SUM(Y435:Y455),"0")</f>
        <v>216.3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351</v>
      </c>
      <c r="Y503" s="384">
        <f t="shared" si="83"/>
        <v>353.76</v>
      </c>
      <c r="Z503" s="36">
        <f t="shared" si="84"/>
        <v>0.80132000000000003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374.93181818181813</v>
      </c>
      <c r="BN503" s="64">
        <f t="shared" si="86"/>
        <v>377.87999999999994</v>
      </c>
      <c r="BO503" s="64">
        <f t="shared" si="87"/>
        <v>0.63920454545454541</v>
      </c>
      <c r="BP503" s="64">
        <f t="shared" si="88"/>
        <v>0.64423076923076927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268</v>
      </c>
      <c r="Y505" s="384">
        <f t="shared" si="83"/>
        <v>269.28000000000003</v>
      </c>
      <c r="Z505" s="36">
        <f t="shared" si="84"/>
        <v>0.60996000000000006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286.27272727272725</v>
      </c>
      <c r="BN505" s="64">
        <f t="shared" si="86"/>
        <v>287.64</v>
      </c>
      <c r="BO505" s="64">
        <f t="shared" si="87"/>
        <v>0.48805361305361306</v>
      </c>
      <c r="BP505" s="64">
        <f t="shared" si="88"/>
        <v>0.49038461538461542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117.23484848484847</v>
      </c>
      <c r="Y508" s="385">
        <f>IFERROR(Y500/H500,"0")+IFERROR(Y501/H501,"0")+IFERROR(Y502/H502,"0")+IFERROR(Y503/H503,"0")+IFERROR(Y504/H504,"0")+IFERROR(Y505/H505,"0")+IFERROR(Y506/H506,"0")+IFERROR(Y507/H507,"0")</f>
        <v>118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1.4112800000000001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619</v>
      </c>
      <c r="Y509" s="385">
        <f>IFERROR(SUM(Y500:Y507),"0")</f>
        <v>623.04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177</v>
      </c>
      <c r="Y511" s="384">
        <f>IFERROR(IF(X511="",0,CEILING((X511/$H511),1)*$H511),"")</f>
        <v>179.52</v>
      </c>
      <c r="Z511" s="36">
        <f>IFERROR(IF(Y511=0,"",ROUNDUP(Y511/H511,0)*0.01196),"")</f>
        <v>0.40664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189.06818181818181</v>
      </c>
      <c r="BN511" s="64">
        <f>IFERROR(Y511*I511/H511,"0")</f>
        <v>191.76</v>
      </c>
      <c r="BO511" s="64">
        <f>IFERROR(1/J511*(X511/H511),"0")</f>
        <v>0.32233391608391609</v>
      </c>
      <c r="BP511" s="64">
        <f>IFERROR(1/J511*(Y511/H511),"0")</f>
        <v>0.32692307692307693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33.522727272727273</v>
      </c>
      <c r="Y513" s="385">
        <f>IFERROR(Y511/H511,"0")+IFERROR(Y512/H512,"0")</f>
        <v>34</v>
      </c>
      <c r="Z513" s="385">
        <f>IFERROR(IF(Z511="",0,Z511),"0")+IFERROR(IF(Z512="",0,Z512),"0")</f>
        <v>0.40664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177</v>
      </c>
      <c r="Y514" s="385">
        <f>IFERROR(SUM(Y511:Y512),"0")</f>
        <v>179.52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160</v>
      </c>
      <c r="Y516" s="384">
        <f t="shared" ref="Y516:Y521" si="89">IFERROR(IF(X516="",0,CEILING((X516/$H516),1)*$H516),"")</f>
        <v>163.68</v>
      </c>
      <c r="Z516" s="36">
        <f>IFERROR(IF(Y516=0,"",ROUNDUP(Y516/H516,0)*0.01196),"")</f>
        <v>0.37075999999999998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170.90909090909091</v>
      </c>
      <c r="BN516" s="64">
        <f t="shared" ref="BN516:BN521" si="91">IFERROR(Y516*I516/H516,"0")</f>
        <v>174.84</v>
      </c>
      <c r="BO516" s="64">
        <f t="shared" ref="BO516:BO521" si="92">IFERROR(1/J516*(X516/H516),"0")</f>
        <v>0.29137529137529139</v>
      </c>
      <c r="BP516" s="64">
        <f t="shared" ref="BP516:BP521" si="93">IFERROR(1/J516*(Y516/H516),"0")</f>
        <v>0.29807692307692307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140</v>
      </c>
      <c r="Y517" s="384">
        <f t="shared" si="89"/>
        <v>142.56</v>
      </c>
      <c r="Z517" s="36">
        <f>IFERROR(IF(Y517=0,"",ROUNDUP(Y517/H517,0)*0.01196),"")</f>
        <v>0.32291999999999998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149.54545454545453</v>
      </c>
      <c r="BN517" s="64">
        <f t="shared" si="91"/>
        <v>152.27999999999997</v>
      </c>
      <c r="BO517" s="64">
        <f t="shared" si="92"/>
        <v>0.25495337995337997</v>
      </c>
      <c r="BP517" s="64">
        <f t="shared" si="93"/>
        <v>0.25961538461538464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172</v>
      </c>
      <c r="Y518" s="384">
        <f t="shared" si="89"/>
        <v>174.24</v>
      </c>
      <c r="Z518" s="36">
        <f>IFERROR(IF(Y518=0,"",ROUNDUP(Y518/H518,0)*0.01196),"")</f>
        <v>0.39468000000000003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183.72727272727269</v>
      </c>
      <c r="BN518" s="64">
        <f t="shared" si="91"/>
        <v>186.12</v>
      </c>
      <c r="BO518" s="64">
        <f t="shared" si="92"/>
        <v>0.31322843822843821</v>
      </c>
      <c r="BP518" s="64">
        <f t="shared" si="93"/>
        <v>0.31730769230769235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89.393939393939377</v>
      </c>
      <c r="Y522" s="385">
        <f>IFERROR(Y516/H516,"0")+IFERROR(Y517/H517,"0")+IFERROR(Y518/H518,"0")+IFERROR(Y519/H519,"0")+IFERROR(Y520/H520,"0")+IFERROR(Y521/H521,"0")</f>
        <v>91</v>
      </c>
      <c r="Z522" s="385">
        <f>IFERROR(IF(Z516="",0,Z516),"0")+IFERROR(IF(Z517="",0,Z517),"0")+IFERROR(IF(Z518="",0,Z518),"0")+IFERROR(IF(Z519="",0,Z519),"0")+IFERROR(IF(Z520="",0,Z520),"0")+IFERROR(IF(Z521="",0,Z521),"0")</f>
        <v>1.08836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472</v>
      </c>
      <c r="Y523" s="385">
        <f>IFERROR(SUM(Y516:Y521),"0")</f>
        <v>480.48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13693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13875.439999999999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14406.681599582453</v>
      </c>
      <c r="Y596" s="385">
        <f>IFERROR(SUM(BN22:BN592),"0")</f>
        <v>14599.704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24</v>
      </c>
      <c r="Y597" s="38">
        <f>ROUNDUP(SUM(BP22:BP592),0)</f>
        <v>25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15006.681599582453</v>
      </c>
      <c r="Y598" s="385">
        <f>GrossWeightTotalR+PalletQtyTotalR*25</f>
        <v>15224.704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1994.6394284578701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2025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27.861380000000004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681.1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601.20000000000005</v>
      </c>
      <c r="E605" s="46">
        <f>IFERROR(Y105*1,"0")+IFERROR(Y106*1,"0")+IFERROR(Y107*1,"0")+IFERROR(Y108*1,"0")+IFERROR(Y109*1,"0")+IFERROR(Y113*1,"0")+IFERROR(Y114*1,"0")+IFERROR(Y115*1,"0")+IFERROR(Y116*1,"0")+IFERROR(Y117*1,"0")</f>
        <v>800.4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668.2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409.5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2340</v>
      </c>
      <c r="K605" s="46">
        <f>IFERROR(Y247*1,"0")+IFERROR(Y248*1,"0")+IFERROR(Y249*1,"0")+IFERROR(Y250*1,"0")+IFERROR(Y251*1,"0")+IFERROR(Y252*1,"0")+IFERROR(Y253*1,"0")+IFERROR(Y254*1,"0")</f>
        <v>4</v>
      </c>
      <c r="L605" s="381"/>
      <c r="M605" s="46">
        <f>IFERROR(Y259*1,"0")+IFERROR(Y260*1,"0")+IFERROR(Y261*1,"0")+IFERROR(Y262*1,"0")+IFERROR(Y263*1,"0")+IFERROR(Y264*1,"0")+IFERROR(Y265*1,"0")+IFERROR(Y266*1,"0")</f>
        <v>44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50.399999999999991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240.6</v>
      </c>
      <c r="V605" s="46">
        <f>IFERROR(Y364*1,"0")+IFERROR(Y368*1,"0")+IFERROR(Y369*1,"0")+IFERROR(Y370*1,"0")</f>
        <v>121.5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5463.6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951.6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216.3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1283.04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