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9,24 Гурджий\"/>
    </mc:Choice>
  </mc:AlternateContent>
  <xr:revisionPtr revIDLastSave="0" documentId="13_ncr:1_{770C1931-0A1C-48C3-AEF7-4BBBD0E73C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Y583" i="1"/>
  <c r="X583" i="1"/>
  <c r="BP582" i="1"/>
  <c r="BO582" i="1"/>
  <c r="BN582" i="1"/>
  <c r="BM582" i="1"/>
  <c r="Z582" i="1"/>
  <c r="Z583" i="1" s="1"/>
  <c r="Y582" i="1"/>
  <c r="Y584" i="1" s="1"/>
  <c r="X580" i="1"/>
  <c r="X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Z562" i="1" s="1"/>
  <c r="Y560" i="1"/>
  <c r="Y563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N535" i="1"/>
  <c r="BM535" i="1"/>
  <c r="Z535" i="1"/>
  <c r="Y535" i="1"/>
  <c r="BP535" i="1" s="1"/>
  <c r="BP534" i="1"/>
  <c r="BO534" i="1"/>
  <c r="BN534" i="1"/>
  <c r="BM534" i="1"/>
  <c r="Z534" i="1"/>
  <c r="Y534" i="1"/>
  <c r="X530" i="1"/>
  <c r="X529" i="1"/>
  <c r="BO528" i="1"/>
  <c r="BM528" i="1"/>
  <c r="Y528" i="1"/>
  <c r="Y529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Y525" i="1" s="1"/>
  <c r="P522" i="1"/>
  <c r="X520" i="1"/>
  <c r="X519" i="1"/>
  <c r="BO518" i="1"/>
  <c r="BN518" i="1"/>
  <c r="BM518" i="1"/>
  <c r="Z518" i="1"/>
  <c r="Y518" i="1"/>
  <c r="BP518" i="1" s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BO513" i="1"/>
  <c r="BM513" i="1"/>
  <c r="Y513" i="1"/>
  <c r="Y519" i="1" s="1"/>
  <c r="P513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1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AC599" i="1" s="1"/>
  <c r="P497" i="1"/>
  <c r="X493" i="1"/>
  <c r="X492" i="1"/>
  <c r="BO491" i="1"/>
  <c r="BM491" i="1"/>
  <c r="Y491" i="1"/>
  <c r="Y493" i="1" s="1"/>
  <c r="P491" i="1"/>
  <c r="X488" i="1"/>
  <c r="X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AA599" i="1" s="1"/>
  <c r="P484" i="1"/>
  <c r="X481" i="1"/>
  <c r="X480" i="1"/>
  <c r="BO479" i="1"/>
  <c r="BM479" i="1"/>
  <c r="Y479" i="1"/>
  <c r="Y481" i="1" s="1"/>
  <c r="P479" i="1"/>
  <c r="X477" i="1"/>
  <c r="X476" i="1"/>
  <c r="BO475" i="1"/>
  <c r="BM475" i="1"/>
  <c r="Y475" i="1"/>
  <c r="BP475" i="1" s="1"/>
  <c r="P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X468" i="1"/>
  <c r="Y467" i="1"/>
  <c r="X467" i="1"/>
  <c r="BP466" i="1"/>
  <c r="BO466" i="1"/>
  <c r="BN466" i="1"/>
  <c r="BM466" i="1"/>
  <c r="Z466" i="1"/>
  <c r="Z467" i="1" s="1"/>
  <c r="Y466" i="1"/>
  <c r="P466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Y454" i="1" s="1"/>
  <c r="P432" i="1"/>
  <c r="X430" i="1"/>
  <c r="Y429" i="1"/>
  <c r="X429" i="1"/>
  <c r="BP428" i="1"/>
  <c r="BO428" i="1"/>
  <c r="BN428" i="1"/>
  <c r="BM428" i="1"/>
  <c r="Z428" i="1"/>
  <c r="Z429" i="1" s="1"/>
  <c r="Y428" i="1"/>
  <c r="P428" i="1"/>
  <c r="X424" i="1"/>
  <c r="Y423" i="1"/>
  <c r="X423" i="1"/>
  <c r="BP422" i="1"/>
  <c r="BO422" i="1"/>
  <c r="BN422" i="1"/>
  <c r="BM422" i="1"/>
  <c r="Z422" i="1"/>
  <c r="Z423" i="1" s="1"/>
  <c r="Y422" i="1"/>
  <c r="Y424" i="1" s="1"/>
  <c r="P422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Y419" i="1" s="1"/>
  <c r="P415" i="1"/>
  <c r="BP414" i="1"/>
  <c r="BO414" i="1"/>
  <c r="BN414" i="1"/>
  <c r="BM414" i="1"/>
  <c r="Z414" i="1"/>
  <c r="Y414" i="1"/>
  <c r="Y420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Y407" i="1" s="1"/>
  <c r="P403" i="1"/>
  <c r="BP402" i="1"/>
  <c r="BO402" i="1"/>
  <c r="BN402" i="1"/>
  <c r="BM402" i="1"/>
  <c r="Z402" i="1"/>
  <c r="Y402" i="1"/>
  <c r="X399" i="1"/>
  <c r="X398" i="1"/>
  <c r="BO397" i="1"/>
  <c r="BM397" i="1"/>
  <c r="Y397" i="1"/>
  <c r="Y399" i="1" s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BP390" i="1"/>
  <c r="BO390" i="1"/>
  <c r="BN390" i="1"/>
  <c r="BM390" i="1"/>
  <c r="Z390" i="1"/>
  <c r="Y390" i="1"/>
  <c r="Y394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Y387" i="1" s="1"/>
  <c r="P385" i="1"/>
  <c r="X383" i="1"/>
  <c r="X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W599" i="1" s="1"/>
  <c r="P373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Y369" i="1" s="1"/>
  <c r="P365" i="1"/>
  <c r="X363" i="1"/>
  <c r="X362" i="1"/>
  <c r="BO361" i="1"/>
  <c r="BM361" i="1"/>
  <c r="Y361" i="1"/>
  <c r="V599" i="1" s="1"/>
  <c r="P361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Y358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BO347" i="1"/>
  <c r="BM347" i="1"/>
  <c r="Y347" i="1"/>
  <c r="Y352" i="1" s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Y344" i="1" s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BP334" i="1" s="1"/>
  <c r="P334" i="1"/>
  <c r="BP333" i="1"/>
  <c r="BO333" i="1"/>
  <c r="BN333" i="1"/>
  <c r="BM333" i="1"/>
  <c r="Z333" i="1"/>
  <c r="Y333" i="1"/>
  <c r="P333" i="1"/>
  <c r="BO332" i="1"/>
  <c r="BM332" i="1"/>
  <c r="Y332" i="1"/>
  <c r="Y338" i="1" s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Y329" i="1" s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BO315" i="1"/>
  <c r="BM315" i="1"/>
  <c r="Y315" i="1"/>
  <c r="P315" i="1"/>
  <c r="BP314" i="1"/>
  <c r="BO314" i="1"/>
  <c r="BN314" i="1"/>
  <c r="BM314" i="1"/>
  <c r="Z314" i="1"/>
  <c r="Y314" i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Y310" i="1" s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BO268" i="1"/>
  <c r="BM268" i="1"/>
  <c r="Y268" i="1"/>
  <c r="Y275" i="1" s="1"/>
  <c r="P268" i="1"/>
  <c r="X265" i="1"/>
  <c r="X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Y233" i="1" s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Y218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3" i="1"/>
  <c r="X202" i="1"/>
  <c r="BO201" i="1"/>
  <c r="BM201" i="1"/>
  <c r="Y201" i="1"/>
  <c r="P201" i="1"/>
  <c r="BP200" i="1"/>
  <c r="BO200" i="1"/>
  <c r="BN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Y170" i="1" s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Z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G599" i="1" s="1"/>
  <c r="P150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Z138" i="1"/>
  <c r="Y138" i="1"/>
  <c r="BP138" i="1" s="1"/>
  <c r="P138" i="1"/>
  <c r="BO137" i="1"/>
  <c r="BM137" i="1"/>
  <c r="Y137" i="1"/>
  <c r="BP137" i="1" s="1"/>
  <c r="P137" i="1"/>
  <c r="BO136" i="1"/>
  <c r="BN136" i="1"/>
  <c r="BM136" i="1"/>
  <c r="Z136" i="1"/>
  <c r="Y136" i="1"/>
  <c r="BP136" i="1" s="1"/>
  <c r="P136" i="1"/>
  <c r="BO135" i="1"/>
  <c r="BM135" i="1"/>
  <c r="Y135" i="1"/>
  <c r="Y141" i="1" s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Y133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9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599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Y95" i="1" s="1"/>
  <c r="P93" i="1"/>
  <c r="BP92" i="1"/>
  <c r="BO92" i="1"/>
  <c r="BN92" i="1"/>
  <c r="BM92" i="1"/>
  <c r="Z92" i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Y81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9" i="1" s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89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99" i="1"/>
  <c r="X590" i="1"/>
  <c r="X591" i="1"/>
  <c r="X593" i="1"/>
  <c r="Y24" i="1"/>
  <c r="Z26" i="1"/>
  <c r="Z36" i="1" s="1"/>
  <c r="BN26" i="1"/>
  <c r="BP26" i="1"/>
  <c r="Z28" i="1"/>
  <c r="BN28" i="1"/>
  <c r="Z30" i="1"/>
  <c r="BN30" i="1"/>
  <c r="Z34" i="1"/>
  <c r="BN34" i="1"/>
  <c r="Y37" i="1"/>
  <c r="C599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Z68" i="1"/>
  <c r="BN68" i="1"/>
  <c r="BP68" i="1"/>
  <c r="Z70" i="1"/>
  <c r="BN70" i="1"/>
  <c r="Z72" i="1"/>
  <c r="BN72" i="1"/>
  <c r="Z73" i="1"/>
  <c r="BN73" i="1"/>
  <c r="Y76" i="1"/>
  <c r="Z79" i="1"/>
  <c r="Z80" i="1" s="1"/>
  <c r="BN79" i="1"/>
  <c r="BP79" i="1"/>
  <c r="Z83" i="1"/>
  <c r="Z89" i="1" s="1"/>
  <c r="BN83" i="1"/>
  <c r="BP83" i="1"/>
  <c r="Z85" i="1"/>
  <c r="BN85" i="1"/>
  <c r="Z87" i="1"/>
  <c r="BN87" i="1"/>
  <c r="Y90" i="1"/>
  <c r="Z93" i="1"/>
  <c r="Z94" i="1" s="1"/>
  <c r="BN93" i="1"/>
  <c r="BP93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30" i="1"/>
  <c r="BN130" i="1"/>
  <c r="Z131" i="1"/>
  <c r="BN131" i="1"/>
  <c r="Y132" i="1"/>
  <c r="Z135" i="1"/>
  <c r="BN135" i="1"/>
  <c r="BP135" i="1"/>
  <c r="Z137" i="1"/>
  <c r="BN137" i="1"/>
  <c r="Z139" i="1"/>
  <c r="BN139" i="1"/>
  <c r="Y142" i="1"/>
  <c r="Z145" i="1"/>
  <c r="Z146" i="1" s="1"/>
  <c r="BN145" i="1"/>
  <c r="Y146" i="1"/>
  <c r="Z150" i="1"/>
  <c r="BN150" i="1"/>
  <c r="BP150" i="1"/>
  <c r="Y153" i="1"/>
  <c r="Z156" i="1"/>
  <c r="Z157" i="1" s="1"/>
  <c r="BN156" i="1"/>
  <c r="Y157" i="1"/>
  <c r="Z160" i="1"/>
  <c r="BN160" i="1"/>
  <c r="BP160" i="1"/>
  <c r="BP161" i="1"/>
  <c r="BN161" i="1"/>
  <c r="BP168" i="1"/>
  <c r="BN168" i="1"/>
  <c r="Z168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BP190" i="1"/>
  <c r="BN190" i="1"/>
  <c r="Z190" i="1"/>
  <c r="BP194" i="1"/>
  <c r="BN194" i="1"/>
  <c r="Z194" i="1"/>
  <c r="BP211" i="1"/>
  <c r="BN211" i="1"/>
  <c r="Z211" i="1"/>
  <c r="Z218" i="1" s="1"/>
  <c r="BP215" i="1"/>
  <c r="BN215" i="1"/>
  <c r="Z215" i="1"/>
  <c r="BP223" i="1"/>
  <c r="BN223" i="1"/>
  <c r="Z223" i="1"/>
  <c r="BP227" i="1"/>
  <c r="BN227" i="1"/>
  <c r="Z227" i="1"/>
  <c r="BP231" i="1"/>
  <c r="BN231" i="1"/>
  <c r="Z231" i="1"/>
  <c r="Y240" i="1"/>
  <c r="BP235" i="1"/>
  <c r="BN235" i="1"/>
  <c r="Z235" i="1"/>
  <c r="BP239" i="1"/>
  <c r="BN239" i="1"/>
  <c r="Z239" i="1"/>
  <c r="Y241" i="1"/>
  <c r="K599" i="1"/>
  <c r="Y253" i="1"/>
  <c r="BP244" i="1"/>
  <c r="BN244" i="1"/>
  <c r="Z244" i="1"/>
  <c r="BP248" i="1"/>
  <c r="BN248" i="1"/>
  <c r="Z248" i="1"/>
  <c r="Y252" i="1"/>
  <c r="BP257" i="1"/>
  <c r="BN257" i="1"/>
  <c r="Z257" i="1"/>
  <c r="Z264" i="1" s="1"/>
  <c r="BP261" i="1"/>
  <c r="BN261" i="1"/>
  <c r="Z261" i="1"/>
  <c r="BP269" i="1"/>
  <c r="BN269" i="1"/>
  <c r="Z269" i="1"/>
  <c r="BP273" i="1"/>
  <c r="BN273" i="1"/>
  <c r="Z273" i="1"/>
  <c r="P599" i="1"/>
  <c r="Y279" i="1"/>
  <c r="BP278" i="1"/>
  <c r="BN278" i="1"/>
  <c r="Z278" i="1"/>
  <c r="Z279" i="1" s="1"/>
  <c r="Y280" i="1"/>
  <c r="Q599" i="1"/>
  <c r="Y286" i="1"/>
  <c r="BP283" i="1"/>
  <c r="BN283" i="1"/>
  <c r="Z283" i="1"/>
  <c r="BP292" i="1"/>
  <c r="BN292" i="1"/>
  <c r="Z292" i="1"/>
  <c r="F9" i="1"/>
  <c r="J9" i="1"/>
  <c r="Y75" i="1"/>
  <c r="Y593" i="1" s="1"/>
  <c r="Y108" i="1"/>
  <c r="Y125" i="1"/>
  <c r="BN138" i="1"/>
  <c r="Y590" i="1" s="1"/>
  <c r="Z140" i="1"/>
  <c r="BN140" i="1"/>
  <c r="Z151" i="1"/>
  <c r="BN151" i="1"/>
  <c r="Y152" i="1"/>
  <c r="BN155" i="1"/>
  <c r="BP155" i="1"/>
  <c r="Y591" i="1" s="1"/>
  <c r="Z161" i="1"/>
  <c r="Y163" i="1"/>
  <c r="H599" i="1"/>
  <c r="Y169" i="1"/>
  <c r="BP166" i="1"/>
  <c r="BN166" i="1"/>
  <c r="Z166" i="1"/>
  <c r="Z169" i="1" s="1"/>
  <c r="BP174" i="1"/>
  <c r="BN174" i="1"/>
  <c r="Z174" i="1"/>
  <c r="BP182" i="1"/>
  <c r="BN182" i="1"/>
  <c r="Z182" i="1"/>
  <c r="Y184" i="1"/>
  <c r="I599" i="1"/>
  <c r="Y197" i="1"/>
  <c r="BP188" i="1"/>
  <c r="BN188" i="1"/>
  <c r="Z188" i="1"/>
  <c r="BP192" i="1"/>
  <c r="BN192" i="1"/>
  <c r="Z192" i="1"/>
  <c r="Y196" i="1"/>
  <c r="BP201" i="1"/>
  <c r="BN201" i="1"/>
  <c r="Z201" i="1"/>
  <c r="Z202" i="1" s="1"/>
  <c r="Y203" i="1"/>
  <c r="Y208" i="1"/>
  <c r="BP205" i="1"/>
  <c r="BN205" i="1"/>
  <c r="Z205" i="1"/>
  <c r="Z207" i="1" s="1"/>
  <c r="BP213" i="1"/>
  <c r="BN213" i="1"/>
  <c r="Z213" i="1"/>
  <c r="BP217" i="1"/>
  <c r="BN217" i="1"/>
  <c r="Z217" i="1"/>
  <c r="Y219" i="1"/>
  <c r="Y232" i="1"/>
  <c r="BP221" i="1"/>
  <c r="BN221" i="1"/>
  <c r="Z221" i="1"/>
  <c r="BP225" i="1"/>
  <c r="BN225" i="1"/>
  <c r="Z225" i="1"/>
  <c r="BP229" i="1"/>
  <c r="BN229" i="1"/>
  <c r="Z229" i="1"/>
  <c r="BP237" i="1"/>
  <c r="BN237" i="1"/>
  <c r="Z237" i="1"/>
  <c r="BP246" i="1"/>
  <c r="BN246" i="1"/>
  <c r="Z246" i="1"/>
  <c r="BP250" i="1"/>
  <c r="BN250" i="1"/>
  <c r="Z250" i="1"/>
  <c r="BP259" i="1"/>
  <c r="BN259" i="1"/>
  <c r="Z259" i="1"/>
  <c r="BP263" i="1"/>
  <c r="BN263" i="1"/>
  <c r="Z263" i="1"/>
  <c r="Y265" i="1"/>
  <c r="O599" i="1"/>
  <c r="Y274" i="1"/>
  <c r="BP268" i="1"/>
  <c r="BN268" i="1"/>
  <c r="Z268" i="1"/>
  <c r="BP271" i="1"/>
  <c r="BN271" i="1"/>
  <c r="Z271" i="1"/>
  <c r="BP285" i="1"/>
  <c r="BN285" i="1"/>
  <c r="Z285" i="1"/>
  <c r="Y287" i="1"/>
  <c r="R599" i="1"/>
  <c r="Y295" i="1"/>
  <c r="BP290" i="1"/>
  <c r="BN290" i="1"/>
  <c r="Z290" i="1"/>
  <c r="BP294" i="1"/>
  <c r="BN294" i="1"/>
  <c r="Z294" i="1"/>
  <c r="Y296" i="1"/>
  <c r="S599" i="1"/>
  <c r="Y300" i="1"/>
  <c r="BP299" i="1"/>
  <c r="BN299" i="1"/>
  <c r="Z299" i="1"/>
  <c r="Z300" i="1" s="1"/>
  <c r="Y301" i="1"/>
  <c r="T599" i="1"/>
  <c r="Y305" i="1"/>
  <c r="BP315" i="1"/>
  <c r="BN315" i="1"/>
  <c r="Z315" i="1"/>
  <c r="BP318" i="1"/>
  <c r="BN318" i="1"/>
  <c r="Z318" i="1"/>
  <c r="Y322" i="1"/>
  <c r="Y330" i="1"/>
  <c r="BP326" i="1"/>
  <c r="BN326" i="1"/>
  <c r="Z326" i="1"/>
  <c r="Z329" i="1" s="1"/>
  <c r="J599" i="1"/>
  <c r="Y202" i="1"/>
  <c r="M599" i="1"/>
  <c r="Y264" i="1"/>
  <c r="Z304" i="1"/>
  <c r="Z305" i="1" s="1"/>
  <c r="BN304" i="1"/>
  <c r="BP304" i="1"/>
  <c r="Y306" i="1"/>
  <c r="Y311" i="1"/>
  <c r="BP308" i="1"/>
  <c r="BN308" i="1"/>
  <c r="Z308" i="1"/>
  <c r="Z310" i="1" s="1"/>
  <c r="BP316" i="1"/>
  <c r="BN316" i="1"/>
  <c r="Z316" i="1"/>
  <c r="Z322" i="1" s="1"/>
  <c r="BP320" i="1"/>
  <c r="BN320" i="1"/>
  <c r="Z320" i="1"/>
  <c r="BP328" i="1"/>
  <c r="BN328" i="1"/>
  <c r="Z328" i="1"/>
  <c r="U599" i="1"/>
  <c r="Y323" i="1"/>
  <c r="Z332" i="1"/>
  <c r="Z338" i="1" s="1"/>
  <c r="BN332" i="1"/>
  <c r="BP332" i="1"/>
  <c r="Z334" i="1"/>
  <c r="BN334" i="1"/>
  <c r="Z336" i="1"/>
  <c r="BN336" i="1"/>
  <c r="Y339" i="1"/>
  <c r="Z342" i="1"/>
  <c r="Z344" i="1" s="1"/>
  <c r="BN342" i="1"/>
  <c r="BP342" i="1"/>
  <c r="Z347" i="1"/>
  <c r="BN347" i="1"/>
  <c r="BP347" i="1"/>
  <c r="Z348" i="1"/>
  <c r="BN348" i="1"/>
  <c r="Z350" i="1"/>
  <c r="BN350" i="1"/>
  <c r="Y351" i="1"/>
  <c r="Z354" i="1"/>
  <c r="BN354" i="1"/>
  <c r="BP354" i="1"/>
  <c r="Z356" i="1"/>
  <c r="BN356" i="1"/>
  <c r="Y357" i="1"/>
  <c r="Z361" i="1"/>
  <c r="Z362" i="1" s="1"/>
  <c r="BN361" i="1"/>
  <c r="BP361" i="1"/>
  <c r="Y362" i="1"/>
  <c r="Z365" i="1"/>
  <c r="BN365" i="1"/>
  <c r="BP365" i="1"/>
  <c r="Z367" i="1"/>
  <c r="BN367" i="1"/>
  <c r="Y368" i="1"/>
  <c r="Z373" i="1"/>
  <c r="BN373" i="1"/>
  <c r="BP373" i="1"/>
  <c r="Z375" i="1"/>
  <c r="BN375" i="1"/>
  <c r="Z377" i="1"/>
  <c r="BN377" i="1"/>
  <c r="Z379" i="1"/>
  <c r="BN379" i="1"/>
  <c r="Z381" i="1"/>
  <c r="BN381" i="1"/>
  <c r="Y382" i="1"/>
  <c r="Z385" i="1"/>
  <c r="Z387" i="1" s="1"/>
  <c r="BN385" i="1"/>
  <c r="BP385" i="1"/>
  <c r="Y388" i="1"/>
  <c r="Z391" i="1"/>
  <c r="Z393" i="1" s="1"/>
  <c r="BN391" i="1"/>
  <c r="BP391" i="1"/>
  <c r="Z397" i="1"/>
  <c r="Z398" i="1" s="1"/>
  <c r="BN397" i="1"/>
  <c r="BP397" i="1"/>
  <c r="X599" i="1"/>
  <c r="Z403" i="1"/>
  <c r="Z406" i="1" s="1"/>
  <c r="BN403" i="1"/>
  <c r="BP403" i="1"/>
  <c r="Z405" i="1"/>
  <c r="BN405" i="1"/>
  <c r="Y406" i="1"/>
  <c r="Z409" i="1"/>
  <c r="Z411" i="1" s="1"/>
  <c r="BN409" i="1"/>
  <c r="BP409" i="1"/>
  <c r="Y412" i="1"/>
  <c r="Z415" i="1"/>
  <c r="Z419" i="1" s="1"/>
  <c r="BN415" i="1"/>
  <c r="BP415" i="1"/>
  <c r="Z417" i="1"/>
  <c r="BN417" i="1"/>
  <c r="Y599" i="1"/>
  <c r="Y430" i="1"/>
  <c r="Z433" i="1"/>
  <c r="Z453" i="1" s="1"/>
  <c r="BN433" i="1"/>
  <c r="Z435" i="1"/>
  <c r="BN435" i="1"/>
  <c r="Z437" i="1"/>
  <c r="BN437" i="1"/>
  <c r="Z439" i="1"/>
  <c r="BN439" i="1"/>
  <c r="Z441" i="1"/>
  <c r="BN441" i="1"/>
  <c r="Z443" i="1"/>
  <c r="BN443" i="1"/>
  <c r="Z444" i="1"/>
  <c r="BN444" i="1"/>
  <c r="Z446" i="1"/>
  <c r="BN446" i="1"/>
  <c r="Z448" i="1"/>
  <c r="BN448" i="1"/>
  <c r="Z450" i="1"/>
  <c r="BN450" i="1"/>
  <c r="Z452" i="1"/>
  <c r="BN452" i="1"/>
  <c r="Y453" i="1"/>
  <c r="Z456" i="1"/>
  <c r="Z458" i="1" s="1"/>
  <c r="BN456" i="1"/>
  <c r="BP456" i="1"/>
  <c r="Y459" i="1"/>
  <c r="Z599" i="1"/>
  <c r="Y477" i="1"/>
  <c r="Y363" i="1"/>
  <c r="Y383" i="1"/>
  <c r="BP471" i="1"/>
  <c r="BN471" i="1"/>
  <c r="Z471" i="1"/>
  <c r="Z476" i="1" s="1"/>
  <c r="Y468" i="1"/>
  <c r="Z473" i="1"/>
  <c r="BN473" i="1"/>
  <c r="Z475" i="1"/>
  <c r="BN475" i="1"/>
  <c r="Y476" i="1"/>
  <c r="Z479" i="1"/>
  <c r="Z480" i="1" s="1"/>
  <c r="BN479" i="1"/>
  <c r="BP479" i="1"/>
  <c r="Y480" i="1"/>
  <c r="Z484" i="1"/>
  <c r="BN484" i="1"/>
  <c r="BP484" i="1"/>
  <c r="Z486" i="1"/>
  <c r="BN486" i="1"/>
  <c r="Y487" i="1"/>
  <c r="Z491" i="1"/>
  <c r="Z492" i="1" s="1"/>
  <c r="BN491" i="1"/>
  <c r="BP491" i="1"/>
  <c r="Y492" i="1"/>
  <c r="Z497" i="1"/>
  <c r="BN497" i="1"/>
  <c r="BP497" i="1"/>
  <c r="Z499" i="1"/>
  <c r="BN499" i="1"/>
  <c r="Z501" i="1"/>
  <c r="BN501" i="1"/>
  <c r="Z503" i="1"/>
  <c r="BN503" i="1"/>
  <c r="Y506" i="1"/>
  <c r="Z509" i="1"/>
  <c r="Z510" i="1" s="1"/>
  <c r="BN509" i="1"/>
  <c r="Y510" i="1"/>
  <c r="Z513" i="1"/>
  <c r="Z519" i="1" s="1"/>
  <c r="BN513" i="1"/>
  <c r="BP513" i="1"/>
  <c r="Z515" i="1"/>
  <c r="BN515" i="1"/>
  <c r="Z517" i="1"/>
  <c r="BN517" i="1"/>
  <c r="Y520" i="1"/>
  <c r="Z523" i="1"/>
  <c r="Z525" i="1" s="1"/>
  <c r="BN523" i="1"/>
  <c r="Y526" i="1"/>
  <c r="Y530" i="1"/>
  <c r="BP536" i="1"/>
  <c r="BN536" i="1"/>
  <c r="Z536" i="1"/>
  <c r="Z541" i="1" s="1"/>
  <c r="BP538" i="1"/>
  <c r="BN538" i="1"/>
  <c r="Z538" i="1"/>
  <c r="BP540" i="1"/>
  <c r="BN540" i="1"/>
  <c r="Z540" i="1"/>
  <c r="Y542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0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AB599" i="1"/>
  <c r="Y488" i="1"/>
  <c r="Y505" i="1"/>
  <c r="Z528" i="1"/>
  <c r="Z529" i="1" s="1"/>
  <c r="BN528" i="1"/>
  <c r="BP528" i="1"/>
  <c r="Y541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BP567" i="1"/>
  <c r="BN567" i="1"/>
  <c r="Z567" i="1"/>
  <c r="AE599" i="1"/>
  <c r="AD599" i="1"/>
  <c r="Y576" i="1"/>
  <c r="Y592" i="1" l="1"/>
  <c r="Z569" i="1"/>
  <c r="Z557" i="1"/>
  <c r="Z505" i="1"/>
  <c r="Z487" i="1"/>
  <c r="Z382" i="1"/>
  <c r="Z368" i="1"/>
  <c r="Z357" i="1"/>
  <c r="Z351" i="1"/>
  <c r="Z295" i="1"/>
  <c r="Z274" i="1"/>
  <c r="Z196" i="1"/>
  <c r="Z286" i="1"/>
  <c r="Z240" i="1"/>
  <c r="Z162" i="1"/>
  <c r="Z141" i="1"/>
  <c r="Z132" i="1"/>
  <c r="Z124" i="1"/>
  <c r="Z115" i="1"/>
  <c r="Z107" i="1"/>
  <c r="Z100" i="1"/>
  <c r="Z75" i="1"/>
  <c r="Z594" i="1" s="1"/>
  <c r="Y589" i="1"/>
  <c r="Z232" i="1"/>
  <c r="Z252" i="1"/>
  <c r="Z183" i="1"/>
  <c r="Z177" i="1"/>
  <c r="Z152" i="1"/>
  <c r="X592" i="1"/>
</calcChain>
</file>

<file path=xl/sharedStrings.xml><?xml version="1.0" encoding="utf-8"?>
<sst xmlns="http://schemas.openxmlformats.org/spreadsheetml/2006/main" count="2431" uniqueCount="775">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</sst>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571" zoomScaleNormal="100" zoomScaleSheetLayoutView="100" workbookViewId="0">
      <selection activeCell="AB595" sqref="AB59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12"/>
      <c r="F1" s="412"/>
      <c r="G1" s="12" t="s">
        <v>1</v>
      </c>
      <c r="H1" s="463" t="s">
        <v>2</v>
      </c>
      <c r="I1" s="412"/>
      <c r="J1" s="412"/>
      <c r="K1" s="412"/>
      <c r="L1" s="412"/>
      <c r="M1" s="412"/>
      <c r="N1" s="412"/>
      <c r="O1" s="412"/>
      <c r="P1" s="412"/>
      <c r="Q1" s="412"/>
      <c r="R1" s="411" t="s">
        <v>3</v>
      </c>
      <c r="S1" s="412"/>
      <c r="T1" s="4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4" t="s">
        <v>8</v>
      </c>
      <c r="B5" s="525"/>
      <c r="C5" s="526"/>
      <c r="D5" s="467"/>
      <c r="E5" s="468"/>
      <c r="F5" s="718" t="s">
        <v>9</v>
      </c>
      <c r="G5" s="526"/>
      <c r="H5" s="467"/>
      <c r="I5" s="653"/>
      <c r="J5" s="653"/>
      <c r="K5" s="653"/>
      <c r="L5" s="653"/>
      <c r="M5" s="468"/>
      <c r="N5" s="58"/>
      <c r="P5" s="24" t="s">
        <v>10</v>
      </c>
      <c r="Q5" s="736">
        <v>45536</v>
      </c>
      <c r="R5" s="521"/>
      <c r="T5" s="569" t="s">
        <v>11</v>
      </c>
      <c r="U5" s="438"/>
      <c r="V5" s="571" t="s">
        <v>12</v>
      </c>
      <c r="W5" s="521"/>
      <c r="AB5" s="51"/>
      <c r="AC5" s="51"/>
      <c r="AD5" s="51"/>
      <c r="AE5" s="51"/>
    </row>
    <row r="6" spans="1:32" s="370" customFormat="1" ht="24" customHeight="1" x14ac:dyDescent="0.2">
      <c r="A6" s="524" t="s">
        <v>13</v>
      </c>
      <c r="B6" s="525"/>
      <c r="C6" s="526"/>
      <c r="D6" s="655" t="s">
        <v>14</v>
      </c>
      <c r="E6" s="656"/>
      <c r="F6" s="656"/>
      <c r="G6" s="656"/>
      <c r="H6" s="656"/>
      <c r="I6" s="656"/>
      <c r="J6" s="656"/>
      <c r="K6" s="656"/>
      <c r="L6" s="656"/>
      <c r="M6" s="521"/>
      <c r="N6" s="59"/>
      <c r="P6" s="24" t="s">
        <v>15</v>
      </c>
      <c r="Q6" s="750" t="str">
        <f>IF(Q5=0," ",CHOOSE(WEEKDAY(Q5,2),"Понедельник","Вторник","Среда","Четверг","Пятница","Суббота","Воскресенье"))</f>
        <v>Воскресенье</v>
      </c>
      <c r="R6" s="382"/>
      <c r="T6" s="576" t="s">
        <v>16</v>
      </c>
      <c r="U6" s="438"/>
      <c r="V6" s="640" t="s">
        <v>17</v>
      </c>
      <c r="W6" s="433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5" t="str">
        <f>IFERROR(VLOOKUP(DeliveryAddress,Table,3,0),1)</f>
        <v>5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3"/>
      <c r="U7" s="438"/>
      <c r="V7" s="641"/>
      <c r="W7" s="642"/>
      <c r="AB7" s="51"/>
      <c r="AC7" s="51"/>
      <c r="AD7" s="51"/>
      <c r="AE7" s="51"/>
    </row>
    <row r="8" spans="1:32" s="370" customFormat="1" ht="25.5" customHeight="1" x14ac:dyDescent="0.2">
      <c r="A8" s="766" t="s">
        <v>18</v>
      </c>
      <c r="B8" s="399"/>
      <c r="C8" s="400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35">
        <v>0.41666666666666669</v>
      </c>
      <c r="R8" s="447"/>
      <c r="T8" s="393"/>
      <c r="U8" s="438"/>
      <c r="V8" s="641"/>
      <c r="W8" s="642"/>
      <c r="AB8" s="51"/>
      <c r="AC8" s="51"/>
      <c r="AD8" s="51"/>
      <c r="AE8" s="51"/>
    </row>
    <row r="9" spans="1:32" s="370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6"/>
      <c r="E9" s="395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95"/>
      <c r="N9" s="368"/>
      <c r="P9" s="26" t="s">
        <v>20</v>
      </c>
      <c r="Q9" s="517"/>
      <c r="R9" s="518"/>
      <c r="T9" s="393"/>
      <c r="U9" s="438"/>
      <c r="V9" s="643"/>
      <c r="W9" s="644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6"/>
      <c r="E10" s="395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3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77"/>
      <c r="R10" s="578"/>
      <c r="U10" s="24" t="s">
        <v>22</v>
      </c>
      <c r="V10" s="432" t="s">
        <v>23</v>
      </c>
      <c r="W10" s="433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0"/>
      <c r="R11" s="521"/>
      <c r="U11" s="24" t="s">
        <v>26</v>
      </c>
      <c r="V11" s="682" t="s">
        <v>27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5" t="s">
        <v>28</v>
      </c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6"/>
      <c r="N12" s="62"/>
      <c r="P12" s="24" t="s">
        <v>29</v>
      </c>
      <c r="Q12" s="535"/>
      <c r="R12" s="447"/>
      <c r="S12" s="23"/>
      <c r="U12" s="24"/>
      <c r="V12" s="412"/>
      <c r="W12" s="393"/>
      <c r="AB12" s="51"/>
      <c r="AC12" s="51"/>
      <c r="AD12" s="51"/>
      <c r="AE12" s="51"/>
    </row>
    <row r="13" spans="1:32" s="370" customFormat="1" ht="23.25" customHeight="1" x14ac:dyDescent="0.2">
      <c r="A13" s="565" t="s">
        <v>30</v>
      </c>
      <c r="B13" s="525"/>
      <c r="C13" s="525"/>
      <c r="D13" s="525"/>
      <c r="E13" s="525"/>
      <c r="F13" s="525"/>
      <c r="G13" s="525"/>
      <c r="H13" s="525"/>
      <c r="I13" s="525"/>
      <c r="J13" s="525"/>
      <c r="K13" s="525"/>
      <c r="L13" s="525"/>
      <c r="M13" s="526"/>
      <c r="N13" s="62"/>
      <c r="O13" s="26"/>
      <c r="P13" s="26" t="s">
        <v>31</v>
      </c>
      <c r="Q13" s="682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5" t="s">
        <v>32</v>
      </c>
      <c r="B14" s="525"/>
      <c r="C14" s="525"/>
      <c r="D14" s="525"/>
      <c r="E14" s="525"/>
      <c r="F14" s="525"/>
      <c r="G14" s="525"/>
      <c r="H14" s="525"/>
      <c r="I14" s="525"/>
      <c r="J14" s="525"/>
      <c r="K14" s="525"/>
      <c r="L14" s="525"/>
      <c r="M14" s="5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6" t="s">
        <v>33</v>
      </c>
      <c r="B15" s="525"/>
      <c r="C15" s="525"/>
      <c r="D15" s="525"/>
      <c r="E15" s="525"/>
      <c r="F15" s="525"/>
      <c r="G15" s="525"/>
      <c r="H15" s="525"/>
      <c r="I15" s="525"/>
      <c r="J15" s="525"/>
      <c r="K15" s="525"/>
      <c r="L15" s="525"/>
      <c r="M15" s="526"/>
      <c r="N15" s="63"/>
      <c r="P15" s="554" t="s">
        <v>34</v>
      </c>
      <c r="Q15" s="412"/>
      <c r="R15" s="412"/>
      <c r="S15" s="412"/>
      <c r="T15" s="4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5"/>
      <c r="Q16" s="555"/>
      <c r="R16" s="555"/>
      <c r="S16" s="555"/>
      <c r="T16" s="5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1" t="s">
        <v>37</v>
      </c>
      <c r="D17" s="427" t="s">
        <v>38</v>
      </c>
      <c r="E17" s="493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492"/>
      <c r="R17" s="492"/>
      <c r="S17" s="492"/>
      <c r="T17" s="493"/>
      <c r="U17" s="760" t="s">
        <v>50</v>
      </c>
      <c r="V17" s="526"/>
      <c r="W17" s="427" t="s">
        <v>51</v>
      </c>
      <c r="X17" s="427" t="s">
        <v>52</v>
      </c>
      <c r="Y17" s="764" t="s">
        <v>53</v>
      </c>
      <c r="Z17" s="427" t="s">
        <v>54</v>
      </c>
      <c r="AA17" s="631" t="s">
        <v>55</v>
      </c>
      <c r="AB17" s="631" t="s">
        <v>56</v>
      </c>
      <c r="AC17" s="631" t="s">
        <v>57</v>
      </c>
      <c r="AD17" s="631" t="s">
        <v>58</v>
      </c>
      <c r="AE17" s="712"/>
      <c r="AF17" s="713"/>
      <c r="AG17" s="510"/>
      <c r="BD17" s="613" t="s">
        <v>59</v>
      </c>
    </row>
    <row r="18" spans="1:68" ht="14.25" customHeight="1" x14ac:dyDescent="0.2">
      <c r="A18" s="428"/>
      <c r="B18" s="428"/>
      <c r="C18" s="428"/>
      <c r="D18" s="494"/>
      <c r="E18" s="496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494"/>
      <c r="Q18" s="495"/>
      <c r="R18" s="495"/>
      <c r="S18" s="495"/>
      <c r="T18" s="496"/>
      <c r="U18" s="371" t="s">
        <v>60</v>
      </c>
      <c r="V18" s="371" t="s">
        <v>61</v>
      </c>
      <c r="W18" s="428"/>
      <c r="X18" s="428"/>
      <c r="Y18" s="765"/>
      <c r="Z18" s="428"/>
      <c r="AA18" s="632"/>
      <c r="AB18" s="632"/>
      <c r="AC18" s="632"/>
      <c r="AD18" s="714"/>
      <c r="AE18" s="715"/>
      <c r="AF18" s="716"/>
      <c r="AG18" s="511"/>
      <c r="BD18" s="393"/>
    </row>
    <row r="19" spans="1:68" ht="27.75" customHeight="1" x14ac:dyDescent="0.2">
      <c r="A19" s="401" t="s">
        <v>62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customHeight="1" x14ac:dyDescent="0.25">
      <c r="A20" s="392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424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5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5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424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3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5"/>
      <c r="P36" s="398" t="s">
        <v>69</v>
      </c>
      <c r="Q36" s="399"/>
      <c r="R36" s="399"/>
      <c r="S36" s="399"/>
      <c r="T36" s="399"/>
      <c r="U36" s="399"/>
      <c r="V36" s="400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5"/>
      <c r="P37" s="398" t="s">
        <v>69</v>
      </c>
      <c r="Q37" s="399"/>
      <c r="R37" s="399"/>
      <c r="S37" s="399"/>
      <c r="T37" s="399"/>
      <c r="U37" s="399"/>
      <c r="V37" s="400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424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5"/>
      <c r="P40" s="398" t="s">
        <v>69</v>
      </c>
      <c r="Q40" s="399"/>
      <c r="R40" s="399"/>
      <c r="S40" s="399"/>
      <c r="T40" s="399"/>
      <c r="U40" s="399"/>
      <c r="V40" s="400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5"/>
      <c r="P41" s="398" t="s">
        <v>69</v>
      </c>
      <c r="Q41" s="399"/>
      <c r="R41" s="399"/>
      <c r="S41" s="399"/>
      <c r="T41" s="399"/>
      <c r="U41" s="399"/>
      <c r="V41" s="400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424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5"/>
      <c r="P44" s="398" t="s">
        <v>69</v>
      </c>
      <c r="Q44" s="399"/>
      <c r="R44" s="399"/>
      <c r="S44" s="399"/>
      <c r="T44" s="399"/>
      <c r="U44" s="399"/>
      <c r="V44" s="400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5"/>
      <c r="P45" s="398" t="s">
        <v>69</v>
      </c>
      <c r="Q45" s="399"/>
      <c r="R45" s="399"/>
      <c r="S45" s="399"/>
      <c r="T45" s="399"/>
      <c r="U45" s="399"/>
      <c r="V45" s="400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424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5"/>
      <c r="P48" s="398" t="s">
        <v>69</v>
      </c>
      <c r="Q48" s="399"/>
      <c r="R48" s="399"/>
      <c r="S48" s="399"/>
      <c r="T48" s="399"/>
      <c r="U48" s="399"/>
      <c r="V48" s="400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5"/>
      <c r="P49" s="398" t="s">
        <v>69</v>
      </c>
      <c r="Q49" s="399"/>
      <c r="R49" s="399"/>
      <c r="S49" s="399"/>
      <c r="T49" s="399"/>
      <c r="U49" s="399"/>
      <c r="V49" s="400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01" t="s">
        <v>107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8"/>
      <c r="AB50" s="48"/>
      <c r="AC50" s="48"/>
    </row>
    <row r="51" spans="1:68" ht="16.5" customHeight="1" x14ac:dyDescent="0.25">
      <c r="A51" s="392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424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5"/>
      <c r="P59" s="398" t="s">
        <v>69</v>
      </c>
      <c r="Q59" s="399"/>
      <c r="R59" s="399"/>
      <c r="S59" s="399"/>
      <c r="T59" s="399"/>
      <c r="U59" s="399"/>
      <c r="V59" s="400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5"/>
      <c r="P60" s="398" t="s">
        <v>69</v>
      </c>
      <c r="Q60" s="399"/>
      <c r="R60" s="399"/>
      <c r="S60" s="399"/>
      <c r="T60" s="399"/>
      <c r="U60" s="399"/>
      <c r="V60" s="400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customHeight="1" x14ac:dyDescent="0.25">
      <c r="A61" s="424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5"/>
      <c r="P64" s="398" t="s">
        <v>69</v>
      </c>
      <c r="Q64" s="399"/>
      <c r="R64" s="399"/>
      <c r="S64" s="399"/>
      <c r="T64" s="399"/>
      <c r="U64" s="399"/>
      <c r="V64" s="400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5"/>
      <c r="P65" s="398" t="s">
        <v>69</v>
      </c>
      <c r="Q65" s="399"/>
      <c r="R65" s="399"/>
      <c r="S65" s="399"/>
      <c r="T65" s="399"/>
      <c r="U65" s="399"/>
      <c r="V65" s="400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2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424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0" t="s">
        <v>132</v>
      </c>
      <c r="Q68" s="384"/>
      <c r="R68" s="384"/>
      <c r="S68" s="384"/>
      <c r="T68" s="385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4"/>
      <c r="R70" s="384"/>
      <c r="S70" s="384"/>
      <c r="T70" s="385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4"/>
      <c r="R71" s="384"/>
      <c r="S71" s="384"/>
      <c r="T71" s="385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4"/>
      <c r="R72" s="384"/>
      <c r="S72" s="384"/>
      <c r="T72" s="385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">
        <v>144</v>
      </c>
      <c r="Q73" s="384"/>
      <c r="R73" s="384"/>
      <c r="S73" s="384"/>
      <c r="T73" s="385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4"/>
      <c r="R74" s="384"/>
      <c r="S74" s="384"/>
      <c r="T74" s="385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4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5"/>
      <c r="P75" s="398" t="s">
        <v>69</v>
      </c>
      <c r="Q75" s="399"/>
      <c r="R75" s="399"/>
      <c r="S75" s="399"/>
      <c r="T75" s="399"/>
      <c r="U75" s="399"/>
      <c r="V75" s="400"/>
      <c r="W75" s="37" t="s">
        <v>70</v>
      </c>
      <c r="X75" s="379">
        <f>IFERROR(X68/H68,"0")+IFERROR(X69/H69,"0")+IFERROR(X70/H70,"0")+IFERROR(X71/H71,"0")+IFERROR(X72/H72,"0")+IFERROR(X73/H73,"0")+IFERROR(X74/H74,"0")</f>
        <v>0</v>
      </c>
      <c r="Y75" s="379">
        <f>IFERROR(Y68/H68,"0")+IFERROR(Y69/H69,"0")+IFERROR(Y70/H70,"0")+IFERROR(Y71/H71,"0")+IFERROR(Y72/H72,"0")+IFERROR(Y73/H73,"0")+IFERROR(Y74/H74,"0")</f>
        <v>0</v>
      </c>
      <c r="Z75" s="379">
        <f>IFERROR(IF(Z68="",0,Z68),"0")+IFERROR(IF(Z69="",0,Z69),"0")+IFERROR(IF(Z70="",0,Z70),"0")+IFERROR(IF(Z71="",0,Z71),"0")+IFERROR(IF(Z72="",0,Z72),"0")+IFERROR(IF(Z73="",0,Z73),"0")+IFERROR(IF(Z74="",0,Z74),"0")</f>
        <v>0</v>
      </c>
      <c r="AA75" s="380"/>
      <c r="AB75" s="380"/>
      <c r="AC75" s="380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5"/>
      <c r="P76" s="398" t="s">
        <v>69</v>
      </c>
      <c r="Q76" s="399"/>
      <c r="R76" s="399"/>
      <c r="S76" s="399"/>
      <c r="T76" s="399"/>
      <c r="U76" s="399"/>
      <c r="V76" s="400"/>
      <c r="W76" s="37" t="s">
        <v>68</v>
      </c>
      <c r="X76" s="379">
        <f>IFERROR(SUM(X68:X74),"0")</f>
        <v>0</v>
      </c>
      <c r="Y76" s="379">
        <f>IFERROR(SUM(Y68:Y74),"0")</f>
        <v>0</v>
      </c>
      <c r="Z76" s="37"/>
      <c r="AA76" s="380"/>
      <c r="AB76" s="380"/>
      <c r="AC76" s="380"/>
    </row>
    <row r="77" spans="1:68" ht="14.25" customHeight="1" x14ac:dyDescent="0.25">
      <c r="A77" s="424" t="s">
        <v>147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7">
        <v>0</v>
      </c>
      <c r="Y78" s="3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4"/>
      <c r="R79" s="384"/>
      <c r="S79" s="384"/>
      <c r="T79" s="385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15"/>
      <c r="P80" s="398" t="s">
        <v>69</v>
      </c>
      <c r="Q80" s="399"/>
      <c r="R80" s="399"/>
      <c r="S80" s="399"/>
      <c r="T80" s="399"/>
      <c r="U80" s="399"/>
      <c r="V80" s="400"/>
      <c r="W80" s="37" t="s">
        <v>70</v>
      </c>
      <c r="X80" s="379">
        <f>IFERROR(X78/H78,"0")+IFERROR(X79/H79,"0")</f>
        <v>0</v>
      </c>
      <c r="Y80" s="379">
        <f>IFERROR(Y78/H78,"0")+IFERROR(Y79/H79,"0")</f>
        <v>0</v>
      </c>
      <c r="Z80" s="379">
        <f>IFERROR(IF(Z78="",0,Z78),"0")+IFERROR(IF(Z79="",0,Z79),"0")</f>
        <v>0</v>
      </c>
      <c r="AA80" s="380"/>
      <c r="AB80" s="380"/>
      <c r="AC80" s="380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5"/>
      <c r="P81" s="398" t="s">
        <v>69</v>
      </c>
      <c r="Q81" s="399"/>
      <c r="R81" s="399"/>
      <c r="S81" s="399"/>
      <c r="T81" s="399"/>
      <c r="U81" s="399"/>
      <c r="V81" s="400"/>
      <c r="W81" s="37" t="s">
        <v>68</v>
      </c>
      <c r="X81" s="379">
        <f>IFERROR(SUM(X78:X79),"0")</f>
        <v>0</v>
      </c>
      <c r="Y81" s="379">
        <f>IFERROR(SUM(Y78:Y79),"0")</f>
        <v>0</v>
      </c>
      <c r="Z81" s="37"/>
      <c r="AA81" s="380"/>
      <c r="AB81" s="380"/>
      <c r="AC81" s="380"/>
    </row>
    <row r="82" spans="1:68" ht="14.25" customHeight="1" x14ac:dyDescent="0.25">
      <c r="A82" s="424" t="s">
        <v>63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73"/>
      <c r="AB82" s="373"/>
      <c r="AC82" s="373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4"/>
      <c r="R88" s="384"/>
      <c r="S88" s="384"/>
      <c r="T88" s="385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15"/>
      <c r="P89" s="398" t="s">
        <v>69</v>
      </c>
      <c r="Q89" s="399"/>
      <c r="R89" s="399"/>
      <c r="S89" s="399"/>
      <c r="T89" s="399"/>
      <c r="U89" s="399"/>
      <c r="V89" s="400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5"/>
      <c r="P90" s="398" t="s">
        <v>69</v>
      </c>
      <c r="Q90" s="399"/>
      <c r="R90" s="399"/>
      <c r="S90" s="399"/>
      <c r="T90" s="399"/>
      <c r="U90" s="399"/>
      <c r="V90" s="400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424" t="s">
        <v>71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73"/>
      <c r="AB91" s="373"/>
      <c r="AC91" s="373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4"/>
      <c r="R93" s="384"/>
      <c r="S93" s="384"/>
      <c r="T93" s="385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15"/>
      <c r="P94" s="398" t="s">
        <v>69</v>
      </c>
      <c r="Q94" s="399"/>
      <c r="R94" s="399"/>
      <c r="S94" s="399"/>
      <c r="T94" s="399"/>
      <c r="U94" s="399"/>
      <c r="V94" s="400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15"/>
      <c r="P95" s="398" t="s">
        <v>69</v>
      </c>
      <c r="Q95" s="399"/>
      <c r="R95" s="399"/>
      <c r="S95" s="399"/>
      <c r="T95" s="399"/>
      <c r="U95" s="399"/>
      <c r="V95" s="400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customHeight="1" x14ac:dyDescent="0.25">
      <c r="A96" s="424" t="s">
        <v>168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73"/>
      <c r="AB96" s="373"/>
      <c r="AC96" s="373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4"/>
      <c r="R99" s="384"/>
      <c r="S99" s="384"/>
      <c r="T99" s="385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15"/>
      <c r="P100" s="398" t="s">
        <v>69</v>
      </c>
      <c r="Q100" s="399"/>
      <c r="R100" s="399"/>
      <c r="S100" s="399"/>
      <c r="T100" s="399"/>
      <c r="U100" s="399"/>
      <c r="V100" s="400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15"/>
      <c r="P101" s="398" t="s">
        <v>69</v>
      </c>
      <c r="Q101" s="399"/>
      <c r="R101" s="399"/>
      <c r="S101" s="399"/>
      <c r="T101" s="399"/>
      <c r="U101" s="399"/>
      <c r="V101" s="400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customHeight="1" x14ac:dyDescent="0.25">
      <c r="A102" s="392" t="s">
        <v>174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2"/>
      <c r="AB102" s="372"/>
      <c r="AC102" s="372"/>
    </row>
    <row r="103" spans="1:68" ht="14.25" customHeight="1" x14ac:dyDescent="0.25">
      <c r="A103" s="424" t="s">
        <v>109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7">
        <v>0</v>
      </c>
      <c r="Y104" s="3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4"/>
      <c r="R105" s="384"/>
      <c r="S105" s="384"/>
      <c r="T105" s="385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4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15"/>
      <c r="P107" s="398" t="s">
        <v>69</v>
      </c>
      <c r="Q107" s="399"/>
      <c r="R107" s="399"/>
      <c r="S107" s="399"/>
      <c r="T107" s="399"/>
      <c r="U107" s="399"/>
      <c r="V107" s="400"/>
      <c r="W107" s="37" t="s">
        <v>70</v>
      </c>
      <c r="X107" s="379">
        <f>IFERROR(X104/H104,"0")+IFERROR(X105/H105,"0")+IFERROR(X106/H106,"0")</f>
        <v>0</v>
      </c>
      <c r="Y107" s="379">
        <f>IFERROR(Y104/H104,"0")+IFERROR(Y105/H105,"0")+IFERROR(Y106/H106,"0")</f>
        <v>0</v>
      </c>
      <c r="Z107" s="379">
        <f>IFERROR(IF(Z104="",0,Z104),"0")+IFERROR(IF(Z105="",0,Z105),"0")+IFERROR(IF(Z106="",0,Z106),"0")</f>
        <v>0</v>
      </c>
      <c r="AA107" s="380"/>
      <c r="AB107" s="380"/>
      <c r="AC107" s="380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15"/>
      <c r="P108" s="398" t="s">
        <v>69</v>
      </c>
      <c r="Q108" s="399"/>
      <c r="R108" s="399"/>
      <c r="S108" s="399"/>
      <c r="T108" s="399"/>
      <c r="U108" s="399"/>
      <c r="V108" s="400"/>
      <c r="W108" s="37" t="s">
        <v>68</v>
      </c>
      <c r="X108" s="379">
        <f>IFERROR(SUM(X104:X106),"0")</f>
        <v>0</v>
      </c>
      <c r="Y108" s="379">
        <f>IFERROR(SUM(Y104:Y106),"0")</f>
        <v>0</v>
      </c>
      <c r="Z108" s="37"/>
      <c r="AA108" s="380"/>
      <c r="AB108" s="380"/>
      <c r="AC108" s="380"/>
    </row>
    <row r="109" spans="1:68" ht="14.25" customHeight="1" x14ac:dyDescent="0.25">
      <c r="A109" s="424" t="s">
        <v>71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73"/>
      <c r="AB109" s="373"/>
      <c r="AC109" s="373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15"/>
      <c r="P115" s="398" t="s">
        <v>69</v>
      </c>
      <c r="Q115" s="399"/>
      <c r="R115" s="399"/>
      <c r="S115" s="399"/>
      <c r="T115" s="399"/>
      <c r="U115" s="399"/>
      <c r="V115" s="400"/>
      <c r="W115" s="37" t="s">
        <v>70</v>
      </c>
      <c r="X115" s="379">
        <f>IFERROR(X110/H110,"0")+IFERROR(X111/H111,"0")+IFERROR(X112/H112,"0")+IFERROR(X113/H113,"0")+IFERROR(X114/H114,"0")</f>
        <v>0</v>
      </c>
      <c r="Y115" s="379">
        <f>IFERROR(Y110/H110,"0")+IFERROR(Y111/H111,"0")+IFERROR(Y112/H112,"0")+IFERROR(Y113/H113,"0")+IFERROR(Y114/H114,"0")</f>
        <v>0</v>
      </c>
      <c r="Z115" s="379">
        <f>IFERROR(IF(Z110="",0,Z110),"0")+IFERROR(IF(Z111="",0,Z111),"0")+IFERROR(IF(Z112="",0,Z112),"0")+IFERROR(IF(Z113="",0,Z113),"0")+IFERROR(IF(Z114="",0,Z114),"0")</f>
        <v>0</v>
      </c>
      <c r="AA115" s="380"/>
      <c r="AB115" s="380"/>
      <c r="AC115" s="380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15"/>
      <c r="P116" s="398" t="s">
        <v>69</v>
      </c>
      <c r="Q116" s="399"/>
      <c r="R116" s="399"/>
      <c r="S116" s="399"/>
      <c r="T116" s="399"/>
      <c r="U116" s="399"/>
      <c r="V116" s="400"/>
      <c r="W116" s="37" t="s">
        <v>68</v>
      </c>
      <c r="X116" s="379">
        <f>IFERROR(SUM(X110:X114),"0")</f>
        <v>0</v>
      </c>
      <c r="Y116" s="379">
        <f>IFERROR(SUM(Y110:Y114),"0")</f>
        <v>0</v>
      </c>
      <c r="Z116" s="37"/>
      <c r="AA116" s="380"/>
      <c r="AB116" s="380"/>
      <c r="AC116" s="380"/>
    </row>
    <row r="117" spans="1:68" ht="16.5" customHeight="1" x14ac:dyDescent="0.25">
      <c r="A117" s="392" t="s">
        <v>190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2"/>
      <c r="AB117" s="372"/>
      <c r="AC117" s="372"/>
    </row>
    <row r="118" spans="1:68" ht="14.25" customHeight="1" x14ac:dyDescent="0.25">
      <c r="A118" s="424" t="s">
        <v>109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373"/>
      <c r="AB118" s="373"/>
      <c r="AC118" s="373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15"/>
      <c r="P124" s="398" t="s">
        <v>69</v>
      </c>
      <c r="Q124" s="399"/>
      <c r="R124" s="399"/>
      <c r="S124" s="399"/>
      <c r="T124" s="399"/>
      <c r="U124" s="399"/>
      <c r="V124" s="400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15"/>
      <c r="P125" s="398" t="s">
        <v>69</v>
      </c>
      <c r="Q125" s="399"/>
      <c r="R125" s="399"/>
      <c r="S125" s="399"/>
      <c r="T125" s="399"/>
      <c r="U125" s="399"/>
      <c r="V125" s="400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customHeight="1" x14ac:dyDescent="0.25">
      <c r="A126" s="424" t="s">
        <v>147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373"/>
      <c r="AB126" s="373"/>
      <c r="AC126" s="373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1" t="s">
        <v>203</v>
      </c>
      <c r="Q128" s="384"/>
      <c r="R128" s="384"/>
      <c r="S128" s="384"/>
      <c r="T128" s="385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4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4"/>
      <c r="R129" s="384"/>
      <c r="S129" s="384"/>
      <c r="T129" s="385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4"/>
      <c r="R130" s="384"/>
      <c r="S130" s="384"/>
      <c r="T130" s="385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04" t="s">
        <v>209</v>
      </c>
      <c r="Q131" s="384"/>
      <c r="R131" s="384"/>
      <c r="S131" s="384"/>
      <c r="T131" s="385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15"/>
      <c r="P132" s="398" t="s">
        <v>69</v>
      </c>
      <c r="Q132" s="399"/>
      <c r="R132" s="399"/>
      <c r="S132" s="399"/>
      <c r="T132" s="399"/>
      <c r="U132" s="399"/>
      <c r="V132" s="400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15"/>
      <c r="P133" s="398" t="s">
        <v>69</v>
      </c>
      <c r="Q133" s="399"/>
      <c r="R133" s="399"/>
      <c r="S133" s="399"/>
      <c r="T133" s="399"/>
      <c r="U133" s="399"/>
      <c r="V133" s="400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customHeight="1" x14ac:dyDescent="0.25">
      <c r="A134" s="424" t="s">
        <v>71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373"/>
      <c r="AB134" s="373"/>
      <c r="AC134" s="373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4"/>
      <c r="R136" s="384"/>
      <c r="S136" s="384"/>
      <c r="T136" s="385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4"/>
      <c r="R137" s="384"/>
      <c r="S137" s="384"/>
      <c r="T137" s="385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4"/>
      <c r="R138" s="384"/>
      <c r="S138" s="384"/>
      <c r="T138" s="385"/>
      <c r="U138" s="34"/>
      <c r="V138" s="34"/>
      <c r="W138" s="35" t="s">
        <v>68</v>
      </c>
      <c r="X138" s="377">
        <v>0</v>
      </c>
      <c r="Y138" s="378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4"/>
      <c r="R139" s="384"/>
      <c r="S139" s="384"/>
      <c r="T139" s="385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4"/>
      <c r="R140" s="384"/>
      <c r="S140" s="384"/>
      <c r="T140" s="385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15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79">
        <f>IFERROR(X135/H135,"0")+IFERROR(X136/H136,"0")+IFERROR(X137/H137,"0")+IFERROR(X138/H138,"0")+IFERROR(X139/H139,"0")+IFERROR(X140/H140,"0")</f>
        <v>0</v>
      </c>
      <c r="Y141" s="379">
        <f>IFERROR(Y135/H135,"0")+IFERROR(Y136/H136,"0")+IFERROR(Y137/H137,"0")+IFERROR(Y138/H138,"0")+IFERROR(Y139/H139,"0")+IFERROR(Y140/H140,"0")</f>
        <v>0</v>
      </c>
      <c r="Z141" s="379">
        <f>IFERROR(IF(Z135="",0,Z135),"0")+IFERROR(IF(Z136="",0,Z136),"0")+IFERROR(IF(Z137="",0,Z137),"0")+IFERROR(IF(Z138="",0,Z138),"0")+IFERROR(IF(Z139="",0,Z139),"0")+IFERROR(IF(Z140="",0,Z140),"0")</f>
        <v>0</v>
      </c>
      <c r="AA141" s="380"/>
      <c r="AB141" s="380"/>
      <c r="AC141" s="380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15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79">
        <f>IFERROR(SUM(X135:X140),"0")</f>
        <v>0</v>
      </c>
      <c r="Y142" s="379">
        <f>IFERROR(SUM(Y135:Y140),"0")</f>
        <v>0</v>
      </c>
      <c r="Z142" s="37"/>
      <c r="AA142" s="380"/>
      <c r="AB142" s="380"/>
      <c r="AC142" s="380"/>
    </row>
    <row r="143" spans="1:68" ht="14.25" customHeight="1" x14ac:dyDescent="0.25">
      <c r="A143" s="424" t="s">
        <v>168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73"/>
      <c r="AB143" s="373"/>
      <c r="AC143" s="373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4"/>
      <c r="R144" s="384"/>
      <c r="S144" s="384"/>
      <c r="T144" s="385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4"/>
      <c r="R145" s="384"/>
      <c r="S145" s="384"/>
      <c r="T145" s="385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5"/>
      <c r="P146" s="398" t="s">
        <v>69</v>
      </c>
      <c r="Q146" s="399"/>
      <c r="R146" s="399"/>
      <c r="S146" s="399"/>
      <c r="T146" s="399"/>
      <c r="U146" s="399"/>
      <c r="V146" s="400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5"/>
      <c r="P147" s="398" t="s">
        <v>69</v>
      </c>
      <c r="Q147" s="399"/>
      <c r="R147" s="399"/>
      <c r="S147" s="399"/>
      <c r="T147" s="399"/>
      <c r="U147" s="399"/>
      <c r="V147" s="400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customHeight="1" x14ac:dyDescent="0.25">
      <c r="A148" s="392" t="s">
        <v>226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72"/>
      <c r="AB148" s="372"/>
      <c r="AC148" s="372"/>
    </row>
    <row r="149" spans="1:68" ht="14.25" customHeight="1" x14ac:dyDescent="0.25">
      <c r="A149" s="424" t="s">
        <v>109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373"/>
      <c r="AB149" s="373"/>
      <c r="AC149" s="373"/>
    </row>
    <row r="150" spans="1:68" ht="27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4"/>
      <c r="R150" s="384"/>
      <c r="S150" s="384"/>
      <c r="T150" s="385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4"/>
      <c r="R151" s="384"/>
      <c r="S151" s="384"/>
      <c r="T151" s="385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5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15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customHeight="1" x14ac:dyDescent="0.25">
      <c r="A154" s="424" t="s">
        <v>63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3"/>
      <c r="AB154" s="373"/>
      <c r="AC154" s="373"/>
    </row>
    <row r="155" spans="1:68" ht="27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4"/>
      <c r="R155" s="384"/>
      <c r="S155" s="384"/>
      <c r="T155" s="385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4"/>
      <c r="R156" s="384"/>
      <c r="S156" s="384"/>
      <c r="T156" s="385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5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5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customHeight="1" x14ac:dyDescent="0.25">
      <c r="A159" s="424" t="s">
        <v>71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73"/>
      <c r="AB159" s="373"/>
      <c r="AC159" s="373"/>
    </row>
    <row r="160" spans="1:68" ht="16.5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4"/>
      <c r="R160" s="384"/>
      <c r="S160" s="384"/>
      <c r="T160" s="385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4"/>
      <c r="R161" s="384"/>
      <c r="S161" s="384"/>
      <c r="T161" s="385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5"/>
      <c r="P162" s="398" t="s">
        <v>69</v>
      </c>
      <c r="Q162" s="399"/>
      <c r="R162" s="399"/>
      <c r="S162" s="399"/>
      <c r="T162" s="399"/>
      <c r="U162" s="399"/>
      <c r="V162" s="400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5"/>
      <c r="P163" s="398" t="s">
        <v>69</v>
      </c>
      <c r="Q163" s="399"/>
      <c r="R163" s="399"/>
      <c r="S163" s="399"/>
      <c r="T163" s="399"/>
      <c r="U163" s="399"/>
      <c r="V163" s="400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customHeight="1" x14ac:dyDescent="0.25">
      <c r="A164" s="392" t="s">
        <v>107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72"/>
      <c r="AB164" s="372"/>
      <c r="AC164" s="372"/>
    </row>
    <row r="165" spans="1:68" ht="14.25" customHeight="1" x14ac:dyDescent="0.25">
      <c r="A165" s="424" t="s">
        <v>109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73"/>
      <c r="AB165" s="373"/>
      <c r="AC165" s="373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4"/>
      <c r="R167" s="384"/>
      <c r="S167" s="384"/>
      <c r="T167" s="385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4"/>
      <c r="R168" s="384"/>
      <c r="S168" s="384"/>
      <c r="T168" s="385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15"/>
      <c r="P169" s="398" t="s">
        <v>69</v>
      </c>
      <c r="Q169" s="399"/>
      <c r="R169" s="399"/>
      <c r="S169" s="399"/>
      <c r="T169" s="399"/>
      <c r="U169" s="399"/>
      <c r="V169" s="400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15"/>
      <c r="P170" s="398" t="s">
        <v>69</v>
      </c>
      <c r="Q170" s="399"/>
      <c r="R170" s="399"/>
      <c r="S170" s="399"/>
      <c r="T170" s="399"/>
      <c r="U170" s="399"/>
      <c r="V170" s="400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customHeight="1" x14ac:dyDescent="0.25">
      <c r="A171" s="424" t="s">
        <v>63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373"/>
      <c r="AB171" s="373"/>
      <c r="AC171" s="373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4"/>
      <c r="R175" s="384"/>
      <c r="S175" s="384"/>
      <c r="T175" s="385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4"/>
      <c r="R176" s="384"/>
      <c r="S176" s="384"/>
      <c r="T176" s="385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15"/>
      <c r="P177" s="398" t="s">
        <v>69</v>
      </c>
      <c r="Q177" s="399"/>
      <c r="R177" s="399"/>
      <c r="S177" s="399"/>
      <c r="T177" s="399"/>
      <c r="U177" s="399"/>
      <c r="V177" s="400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15"/>
      <c r="P178" s="398" t="s">
        <v>69</v>
      </c>
      <c r="Q178" s="399"/>
      <c r="R178" s="399"/>
      <c r="S178" s="399"/>
      <c r="T178" s="399"/>
      <c r="U178" s="399"/>
      <c r="V178" s="400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customHeight="1" x14ac:dyDescent="0.25">
      <c r="A179" s="424" t="s">
        <v>71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373"/>
      <c r="AB179" s="373"/>
      <c r="AC179" s="373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4"/>
      <c r="R180" s="384"/>
      <c r="S180" s="384"/>
      <c r="T180" s="385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4"/>
      <c r="R181" s="384"/>
      <c r="S181" s="384"/>
      <c r="T181" s="385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4"/>
      <c r="R182" s="384"/>
      <c r="S182" s="384"/>
      <c r="T182" s="385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5"/>
      <c r="P183" s="398" t="s">
        <v>69</v>
      </c>
      <c r="Q183" s="399"/>
      <c r="R183" s="399"/>
      <c r="S183" s="399"/>
      <c r="T183" s="399"/>
      <c r="U183" s="399"/>
      <c r="V183" s="400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15"/>
      <c r="P184" s="398" t="s">
        <v>69</v>
      </c>
      <c r="Q184" s="399"/>
      <c r="R184" s="399"/>
      <c r="S184" s="399"/>
      <c r="T184" s="399"/>
      <c r="U184" s="399"/>
      <c r="V184" s="400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customHeight="1" x14ac:dyDescent="0.2">
      <c r="A185" s="401" t="s">
        <v>258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48"/>
      <c r="AB185" s="48"/>
      <c r="AC185" s="48"/>
    </row>
    <row r="186" spans="1:68" ht="16.5" customHeight="1" x14ac:dyDescent="0.25">
      <c r="A186" s="392" t="s">
        <v>259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2"/>
      <c r="AB186" s="372"/>
      <c r="AC186" s="372"/>
    </row>
    <row r="187" spans="1:68" ht="14.25" customHeight="1" x14ac:dyDescent="0.25">
      <c r="A187" s="424" t="s">
        <v>63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4"/>
      <c r="R188" s="384"/>
      <c r="S188" s="384"/>
      <c r="T188" s="385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4"/>
      <c r="R189" s="384"/>
      <c r="S189" s="384"/>
      <c r="T189" s="385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4"/>
      <c r="R191" s="384"/>
      <c r="S191" s="384"/>
      <c r="T191" s="385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4"/>
      <c r="R193" s="384"/>
      <c r="S193" s="384"/>
      <c r="T193" s="385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4"/>
      <c r="R194" s="384"/>
      <c r="S194" s="384"/>
      <c r="T194" s="385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4"/>
      <c r="R195" s="384"/>
      <c r="S195" s="384"/>
      <c r="T195" s="385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15"/>
      <c r="P196" s="398" t="s">
        <v>69</v>
      </c>
      <c r="Q196" s="399"/>
      <c r="R196" s="399"/>
      <c r="S196" s="399"/>
      <c r="T196" s="399"/>
      <c r="U196" s="399"/>
      <c r="V196" s="400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0</v>
      </c>
      <c r="Y196" s="379">
        <f>IFERROR(Y188/H188,"0")+IFERROR(Y189/H189,"0")+IFERROR(Y190/H190,"0")+IFERROR(Y191/H191,"0")+IFERROR(Y192/H192,"0")+IFERROR(Y193/H193,"0")+IFERROR(Y194/H194,"0")+IFERROR(Y195/H195,"0")</f>
        <v>0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0"/>
      <c r="AB196" s="380"/>
      <c r="AC196" s="380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15"/>
      <c r="P197" s="398" t="s">
        <v>69</v>
      </c>
      <c r="Q197" s="399"/>
      <c r="R197" s="399"/>
      <c r="S197" s="399"/>
      <c r="T197" s="399"/>
      <c r="U197" s="399"/>
      <c r="V197" s="400"/>
      <c r="W197" s="37" t="s">
        <v>68</v>
      </c>
      <c r="X197" s="379">
        <f>IFERROR(SUM(X188:X195),"0")</f>
        <v>0</v>
      </c>
      <c r="Y197" s="379">
        <f>IFERROR(SUM(Y188:Y195),"0")</f>
        <v>0</v>
      </c>
      <c r="Z197" s="37"/>
      <c r="AA197" s="380"/>
      <c r="AB197" s="380"/>
      <c r="AC197" s="380"/>
    </row>
    <row r="198" spans="1:68" ht="16.5" customHeight="1" x14ac:dyDescent="0.25">
      <c r="A198" s="392" t="s">
        <v>276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372"/>
      <c r="AB198" s="372"/>
      <c r="AC198" s="372"/>
    </row>
    <row r="199" spans="1:68" ht="14.25" customHeight="1" x14ac:dyDescent="0.25">
      <c r="A199" s="424" t="s">
        <v>109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373"/>
      <c r="AB199" s="373"/>
      <c r="AC199" s="373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4"/>
      <c r="R200" s="384"/>
      <c r="S200" s="384"/>
      <c r="T200" s="385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4"/>
      <c r="R201" s="384"/>
      <c r="S201" s="384"/>
      <c r="T201" s="385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5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15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424" t="s">
        <v>147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73"/>
      <c r="AB204" s="373"/>
      <c r="AC204" s="373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4"/>
      <c r="R205" s="384"/>
      <c r="S205" s="384"/>
      <c r="T205" s="385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4"/>
      <c r="R206" s="384"/>
      <c r="S206" s="384"/>
      <c r="T206" s="385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5"/>
      <c r="P207" s="398" t="s">
        <v>69</v>
      </c>
      <c r="Q207" s="399"/>
      <c r="R207" s="399"/>
      <c r="S207" s="399"/>
      <c r="T207" s="399"/>
      <c r="U207" s="399"/>
      <c r="V207" s="400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5"/>
      <c r="P208" s="398" t="s">
        <v>69</v>
      </c>
      <c r="Q208" s="399"/>
      <c r="R208" s="399"/>
      <c r="S208" s="399"/>
      <c r="T208" s="399"/>
      <c r="U208" s="399"/>
      <c r="V208" s="400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customHeight="1" x14ac:dyDescent="0.25">
      <c r="A209" s="424" t="s">
        <v>63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4"/>
      <c r="R216" s="384"/>
      <c r="S216" s="384"/>
      <c r="T216" s="385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4"/>
      <c r="R217" s="384"/>
      <c r="S217" s="384"/>
      <c r="T217" s="385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15"/>
      <c r="P218" s="398" t="s">
        <v>69</v>
      </c>
      <c r="Q218" s="399"/>
      <c r="R218" s="399"/>
      <c r="S218" s="399"/>
      <c r="T218" s="399"/>
      <c r="U218" s="399"/>
      <c r="V218" s="400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0</v>
      </c>
      <c r="Y218" s="379">
        <f>IFERROR(Y210/H210,"0")+IFERROR(Y211/H211,"0")+IFERROR(Y212/H212,"0")+IFERROR(Y213/H213,"0")+IFERROR(Y214/H214,"0")+IFERROR(Y215/H215,"0")+IFERROR(Y216/H216,"0")+IFERROR(Y217/H217,"0")</f>
        <v>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0"/>
      <c r="AB218" s="380"/>
      <c r="AC218" s="380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15"/>
      <c r="P219" s="398" t="s">
        <v>69</v>
      </c>
      <c r="Q219" s="399"/>
      <c r="R219" s="399"/>
      <c r="S219" s="399"/>
      <c r="T219" s="399"/>
      <c r="U219" s="399"/>
      <c r="V219" s="400"/>
      <c r="W219" s="37" t="s">
        <v>68</v>
      </c>
      <c r="X219" s="379">
        <f>IFERROR(SUM(X210:X217),"0")</f>
        <v>0</v>
      </c>
      <c r="Y219" s="379">
        <f>IFERROR(SUM(Y210:Y217),"0")</f>
        <v>0</v>
      </c>
      <c r="Z219" s="37"/>
      <c r="AA219" s="380"/>
      <c r="AB219" s="380"/>
      <c r="AC219" s="380"/>
    </row>
    <row r="220" spans="1:68" ht="14.25" customHeight="1" x14ac:dyDescent="0.25">
      <c r="A220" s="424" t="s">
        <v>71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373"/>
      <c r="AB220" s="373"/>
      <c r="AC220" s="373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4"/>
      <c r="R221" s="384"/>
      <c r="S221" s="384"/>
      <c r="T221" s="385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4"/>
      <c r="R222" s="384"/>
      <c r="S222" s="384"/>
      <c r="T222" s="385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4"/>
      <c r="R223" s="384"/>
      <c r="S223" s="384"/>
      <c r="T223" s="385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7">
        <v>0</v>
      </c>
      <c r="Y227" s="378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4"/>
      <c r="R228" s="384"/>
      <c r="S228" s="384"/>
      <c r="T228" s="385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4"/>
      <c r="R230" s="384"/>
      <c r="S230" s="384"/>
      <c r="T230" s="385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4"/>
      <c r="R231" s="384"/>
      <c r="S231" s="384"/>
      <c r="T231" s="385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15"/>
      <c r="P232" s="398" t="s">
        <v>69</v>
      </c>
      <c r="Q232" s="399"/>
      <c r="R232" s="399"/>
      <c r="S232" s="399"/>
      <c r="T232" s="399"/>
      <c r="U232" s="399"/>
      <c r="V232" s="400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0"/>
      <c r="AB232" s="380"/>
      <c r="AC232" s="380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15"/>
      <c r="P233" s="398" t="s">
        <v>69</v>
      </c>
      <c r="Q233" s="399"/>
      <c r="R233" s="399"/>
      <c r="S233" s="399"/>
      <c r="T233" s="399"/>
      <c r="U233" s="399"/>
      <c r="V233" s="400"/>
      <c r="W233" s="37" t="s">
        <v>68</v>
      </c>
      <c r="X233" s="379">
        <f>IFERROR(SUM(X221:X231),"0")</f>
        <v>0</v>
      </c>
      <c r="Y233" s="379">
        <f>IFERROR(SUM(Y221:Y231),"0")</f>
        <v>0</v>
      </c>
      <c r="Z233" s="37"/>
      <c r="AA233" s="380"/>
      <c r="AB233" s="380"/>
      <c r="AC233" s="380"/>
    </row>
    <row r="234" spans="1:68" ht="14.25" customHeight="1" x14ac:dyDescent="0.25">
      <c r="A234" s="424" t="s">
        <v>168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3"/>
      <c r="AB234" s="373"/>
      <c r="AC234" s="373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4"/>
      <c r="R238" s="384"/>
      <c r="S238" s="384"/>
      <c r="T238" s="385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4"/>
      <c r="R239" s="384"/>
      <c r="S239" s="384"/>
      <c r="T239" s="385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15"/>
      <c r="P240" s="398" t="s">
        <v>69</v>
      </c>
      <c r="Q240" s="399"/>
      <c r="R240" s="399"/>
      <c r="S240" s="399"/>
      <c r="T240" s="399"/>
      <c r="U240" s="399"/>
      <c r="V240" s="400"/>
      <c r="W240" s="37" t="s">
        <v>70</v>
      </c>
      <c r="X240" s="379">
        <f>IFERROR(X235/H235,"0")+IFERROR(X236/H236,"0")+IFERROR(X237/H237,"0")+IFERROR(X238/H238,"0")+IFERROR(X239/H239,"0")</f>
        <v>0</v>
      </c>
      <c r="Y240" s="379">
        <f>IFERROR(Y235/H235,"0")+IFERROR(Y236/H236,"0")+IFERROR(Y237/H237,"0")+IFERROR(Y238/H238,"0")+IFERROR(Y239/H239,"0")</f>
        <v>0</v>
      </c>
      <c r="Z240" s="379">
        <f>IFERROR(IF(Z235="",0,Z235),"0")+IFERROR(IF(Z236="",0,Z236),"0")+IFERROR(IF(Z237="",0,Z237),"0")+IFERROR(IF(Z238="",0,Z238),"0")+IFERROR(IF(Z239="",0,Z239),"0")</f>
        <v>0</v>
      </c>
      <c r="AA240" s="380"/>
      <c r="AB240" s="380"/>
      <c r="AC240" s="380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15"/>
      <c r="P241" s="398" t="s">
        <v>69</v>
      </c>
      <c r="Q241" s="399"/>
      <c r="R241" s="399"/>
      <c r="S241" s="399"/>
      <c r="T241" s="399"/>
      <c r="U241" s="399"/>
      <c r="V241" s="400"/>
      <c r="W241" s="37" t="s">
        <v>68</v>
      </c>
      <c r="X241" s="379">
        <f>IFERROR(SUM(X235:X239),"0")</f>
        <v>0</v>
      </c>
      <c r="Y241" s="379">
        <f>IFERROR(SUM(Y235:Y239),"0")</f>
        <v>0</v>
      </c>
      <c r="Z241" s="37"/>
      <c r="AA241" s="380"/>
      <c r="AB241" s="380"/>
      <c r="AC241" s="380"/>
    </row>
    <row r="242" spans="1:68" ht="16.5" customHeight="1" x14ac:dyDescent="0.25">
      <c r="A242" s="392" t="s">
        <v>332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2"/>
      <c r="AB242" s="372"/>
      <c r="AC242" s="372"/>
    </row>
    <row r="243" spans="1:68" ht="14.25" customHeight="1" x14ac:dyDescent="0.25">
      <c r="A243" s="424" t="s">
        <v>109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373"/>
      <c r="AB243" s="373"/>
      <c r="AC243" s="373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4"/>
      <c r="R250" s="384"/>
      <c r="S250" s="384"/>
      <c r="T250" s="385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4"/>
      <c r="R251" s="384"/>
      <c r="S251" s="384"/>
      <c r="T251" s="385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15"/>
      <c r="P252" s="398" t="s">
        <v>69</v>
      </c>
      <c r="Q252" s="399"/>
      <c r="R252" s="399"/>
      <c r="S252" s="399"/>
      <c r="T252" s="399"/>
      <c r="U252" s="399"/>
      <c r="V252" s="400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15"/>
      <c r="P253" s="398" t="s">
        <v>69</v>
      </c>
      <c r="Q253" s="399"/>
      <c r="R253" s="399"/>
      <c r="S253" s="399"/>
      <c r="T253" s="399"/>
      <c r="U253" s="399"/>
      <c r="V253" s="400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customHeight="1" x14ac:dyDescent="0.25">
      <c r="A254" s="392" t="s">
        <v>347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2"/>
      <c r="AB254" s="372"/>
      <c r="AC254" s="372"/>
    </row>
    <row r="255" spans="1:68" ht="14.25" customHeight="1" x14ac:dyDescent="0.25">
      <c r="A255" s="424" t="s">
        <v>109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3"/>
      <c r="AB255" s="373"/>
      <c r="AC255" s="373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4"/>
      <c r="R262" s="384"/>
      <c r="S262" s="384"/>
      <c r="T262" s="385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4"/>
      <c r="R263" s="384"/>
      <c r="S263" s="384"/>
      <c r="T263" s="385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15"/>
      <c r="P264" s="398" t="s">
        <v>69</v>
      </c>
      <c r="Q264" s="399"/>
      <c r="R264" s="399"/>
      <c r="S264" s="399"/>
      <c r="T264" s="399"/>
      <c r="U264" s="399"/>
      <c r="V264" s="400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15"/>
      <c r="P265" s="398" t="s">
        <v>69</v>
      </c>
      <c r="Q265" s="399"/>
      <c r="R265" s="399"/>
      <c r="S265" s="399"/>
      <c r="T265" s="399"/>
      <c r="U265" s="399"/>
      <c r="V265" s="400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customHeight="1" x14ac:dyDescent="0.25">
      <c r="A266" s="392" t="s">
        <v>363</v>
      </c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372"/>
      <c r="AB266" s="372"/>
      <c r="AC266" s="372"/>
    </row>
    <row r="267" spans="1:68" ht="14.25" customHeight="1" x14ac:dyDescent="0.25">
      <c r="A267" s="424" t="s">
        <v>109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373"/>
      <c r="AB267" s="373"/>
      <c r="AC267" s="373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68" t="s">
        <v>368</v>
      </c>
      <c r="Q269" s="384"/>
      <c r="R269" s="384"/>
      <c r="S269" s="384"/>
      <c r="T269" s="385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4"/>
      <c r="R271" s="384"/>
      <c r="S271" s="384"/>
      <c r="T271" s="385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4"/>
      <c r="R272" s="384"/>
      <c r="S272" s="384"/>
      <c r="T272" s="385"/>
      <c r="U272" s="34"/>
      <c r="V272" s="34"/>
      <c r="W272" s="35" t="s">
        <v>68</v>
      </c>
      <c r="X272" s="377">
        <v>8</v>
      </c>
      <c r="Y272" s="378">
        <f t="shared" si="52"/>
        <v>8</v>
      </c>
      <c r="Z272" s="36">
        <f>IFERROR(IF(Y272=0,"",ROUNDUP(Y272/H272,0)*0.00937),"")</f>
        <v>1.874E-2</v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8.48</v>
      </c>
      <c r="BN272" s="64">
        <f t="shared" si="54"/>
        <v>8.48</v>
      </c>
      <c r="BO272" s="64">
        <f t="shared" si="55"/>
        <v>1.6666666666666666E-2</v>
      </c>
      <c r="BP272" s="64">
        <f t="shared" si="56"/>
        <v>1.6666666666666666E-2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4"/>
      <c r="R273" s="384"/>
      <c r="S273" s="384"/>
      <c r="T273" s="385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15"/>
      <c r="P274" s="398" t="s">
        <v>69</v>
      </c>
      <c r="Q274" s="399"/>
      <c r="R274" s="399"/>
      <c r="S274" s="399"/>
      <c r="T274" s="399"/>
      <c r="U274" s="399"/>
      <c r="V274" s="400"/>
      <c r="W274" s="37" t="s">
        <v>70</v>
      </c>
      <c r="X274" s="379">
        <f>IFERROR(X268/H268,"0")+IFERROR(X269/H269,"0")+IFERROR(X270/H270,"0")+IFERROR(X271/H271,"0")+IFERROR(X272/H272,"0")+IFERROR(X273/H273,"0")</f>
        <v>2</v>
      </c>
      <c r="Y274" s="379">
        <f>IFERROR(Y268/H268,"0")+IFERROR(Y269/H269,"0")+IFERROR(Y270/H270,"0")+IFERROR(Y271/H271,"0")+IFERROR(Y272/H272,"0")+IFERROR(Y273/H273,"0")</f>
        <v>2</v>
      </c>
      <c r="Z274" s="379">
        <f>IFERROR(IF(Z268="",0,Z268),"0")+IFERROR(IF(Z269="",0,Z269),"0")+IFERROR(IF(Z270="",0,Z270),"0")+IFERROR(IF(Z271="",0,Z271),"0")+IFERROR(IF(Z272="",0,Z272),"0")+IFERROR(IF(Z273="",0,Z273),"0")</f>
        <v>1.874E-2</v>
      </c>
      <c r="AA274" s="380"/>
      <c r="AB274" s="380"/>
      <c r="AC274" s="380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15"/>
      <c r="P275" s="398" t="s">
        <v>69</v>
      </c>
      <c r="Q275" s="399"/>
      <c r="R275" s="399"/>
      <c r="S275" s="399"/>
      <c r="T275" s="399"/>
      <c r="U275" s="399"/>
      <c r="V275" s="400"/>
      <c r="W275" s="37" t="s">
        <v>68</v>
      </c>
      <c r="X275" s="379">
        <f>IFERROR(SUM(X268:X273),"0")</f>
        <v>8</v>
      </c>
      <c r="Y275" s="379">
        <f>IFERROR(SUM(Y268:Y273),"0")</f>
        <v>8</v>
      </c>
      <c r="Z275" s="37"/>
      <c r="AA275" s="380"/>
      <c r="AB275" s="380"/>
      <c r="AC275" s="380"/>
    </row>
    <row r="276" spans="1:68" ht="16.5" customHeight="1" x14ac:dyDescent="0.25">
      <c r="A276" s="392" t="s">
        <v>376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2"/>
      <c r="AB276" s="372"/>
      <c r="AC276" s="372"/>
    </row>
    <row r="277" spans="1:68" ht="14.25" customHeight="1" x14ac:dyDescent="0.25">
      <c r="A277" s="424" t="s">
        <v>109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3"/>
      <c r="AB277" s="373"/>
      <c r="AC277" s="373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4"/>
      <c r="R278" s="384"/>
      <c r="S278" s="384"/>
      <c r="T278" s="385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5"/>
      <c r="P279" s="398" t="s">
        <v>69</v>
      </c>
      <c r="Q279" s="399"/>
      <c r="R279" s="399"/>
      <c r="S279" s="399"/>
      <c r="T279" s="399"/>
      <c r="U279" s="399"/>
      <c r="V279" s="400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5"/>
      <c r="P280" s="398" t="s">
        <v>69</v>
      </c>
      <c r="Q280" s="399"/>
      <c r="R280" s="399"/>
      <c r="S280" s="399"/>
      <c r="T280" s="399"/>
      <c r="U280" s="399"/>
      <c r="V280" s="400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customHeight="1" x14ac:dyDescent="0.25">
      <c r="A281" s="392" t="s">
        <v>379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2"/>
      <c r="AB281" s="372"/>
      <c r="AC281" s="372"/>
    </row>
    <row r="282" spans="1:68" ht="14.25" customHeight="1" x14ac:dyDescent="0.25">
      <c r="A282" s="424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73"/>
      <c r="AB282" s="373"/>
      <c r="AC282" s="373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4"/>
      <c r="R283" s="384"/>
      <c r="S283" s="384"/>
      <c r="T283" s="385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4"/>
      <c r="R284" s="384"/>
      <c r="S284" s="384"/>
      <c r="T284" s="385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4"/>
      <c r="R285" s="384"/>
      <c r="S285" s="384"/>
      <c r="T285" s="385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15"/>
      <c r="P286" s="398" t="s">
        <v>69</v>
      </c>
      <c r="Q286" s="399"/>
      <c r="R286" s="399"/>
      <c r="S286" s="399"/>
      <c r="T286" s="399"/>
      <c r="U286" s="399"/>
      <c r="V286" s="400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15"/>
      <c r="P287" s="398" t="s">
        <v>69</v>
      </c>
      <c r="Q287" s="399"/>
      <c r="R287" s="399"/>
      <c r="S287" s="399"/>
      <c r="T287" s="399"/>
      <c r="U287" s="399"/>
      <c r="V287" s="400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2" t="s">
        <v>386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93"/>
      <c r="AA288" s="372"/>
      <c r="AB288" s="372"/>
      <c r="AC288" s="372"/>
    </row>
    <row r="289" spans="1:68" ht="14.25" customHeight="1" x14ac:dyDescent="0.25">
      <c r="A289" s="424" t="s">
        <v>71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3"/>
      <c r="AB289" s="373"/>
      <c r="AC289" s="373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4"/>
      <c r="R290" s="384"/>
      <c r="S290" s="384"/>
      <c r="T290" s="385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4"/>
      <c r="R291" s="384"/>
      <c r="S291" s="384"/>
      <c r="T291" s="385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4"/>
      <c r="R292" s="384"/>
      <c r="S292" s="384"/>
      <c r="T292" s="385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4"/>
      <c r="R293" s="384"/>
      <c r="S293" s="384"/>
      <c r="T293" s="385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4"/>
      <c r="R294" s="384"/>
      <c r="S294" s="384"/>
      <c r="T294" s="385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15"/>
      <c r="P295" s="398" t="s">
        <v>69</v>
      </c>
      <c r="Q295" s="399"/>
      <c r="R295" s="399"/>
      <c r="S295" s="399"/>
      <c r="T295" s="399"/>
      <c r="U295" s="399"/>
      <c r="V295" s="400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15"/>
      <c r="P296" s="398" t="s">
        <v>69</v>
      </c>
      <c r="Q296" s="399"/>
      <c r="R296" s="399"/>
      <c r="S296" s="399"/>
      <c r="T296" s="399"/>
      <c r="U296" s="399"/>
      <c r="V296" s="400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customHeight="1" x14ac:dyDescent="0.25">
      <c r="A297" s="392" t="s">
        <v>397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372"/>
      <c r="AB297" s="372"/>
      <c r="AC297" s="372"/>
    </row>
    <row r="298" spans="1:68" ht="14.25" customHeight="1" x14ac:dyDescent="0.25">
      <c r="A298" s="424" t="s">
        <v>71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3"/>
      <c r="AB298" s="373"/>
      <c r="AC298" s="373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4"/>
      <c r="R299" s="384"/>
      <c r="S299" s="384"/>
      <c r="T299" s="385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5"/>
      <c r="P300" s="398" t="s">
        <v>69</v>
      </c>
      <c r="Q300" s="399"/>
      <c r="R300" s="399"/>
      <c r="S300" s="399"/>
      <c r="T300" s="399"/>
      <c r="U300" s="399"/>
      <c r="V300" s="400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5"/>
      <c r="P301" s="398" t="s">
        <v>69</v>
      </c>
      <c r="Q301" s="399"/>
      <c r="R301" s="399"/>
      <c r="S301" s="399"/>
      <c r="T301" s="399"/>
      <c r="U301" s="399"/>
      <c r="V301" s="400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2" t="s">
        <v>400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72"/>
      <c r="AB302" s="372"/>
      <c r="AC302" s="372"/>
    </row>
    <row r="303" spans="1:68" ht="14.25" customHeight="1" x14ac:dyDescent="0.25">
      <c r="A303" s="424" t="s">
        <v>109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4"/>
      <c r="R304" s="384"/>
      <c r="S304" s="384"/>
      <c r="T304" s="385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5"/>
      <c r="P305" s="398" t="s">
        <v>69</v>
      </c>
      <c r="Q305" s="399"/>
      <c r="R305" s="399"/>
      <c r="S305" s="399"/>
      <c r="T305" s="399"/>
      <c r="U305" s="399"/>
      <c r="V305" s="400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5"/>
      <c r="P306" s="398" t="s">
        <v>69</v>
      </c>
      <c r="Q306" s="399"/>
      <c r="R306" s="399"/>
      <c r="S306" s="399"/>
      <c r="T306" s="399"/>
      <c r="U306" s="399"/>
      <c r="V306" s="400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424" t="s">
        <v>63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73"/>
      <c r="AB307" s="373"/>
      <c r="AC307" s="373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5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4"/>
      <c r="R308" s="384"/>
      <c r="S308" s="384"/>
      <c r="T308" s="385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4"/>
      <c r="R309" s="384"/>
      <c r="S309" s="384"/>
      <c r="T309" s="385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5"/>
      <c r="P310" s="398" t="s">
        <v>69</v>
      </c>
      <c r="Q310" s="399"/>
      <c r="R310" s="399"/>
      <c r="S310" s="399"/>
      <c r="T310" s="399"/>
      <c r="U310" s="399"/>
      <c r="V310" s="400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5"/>
      <c r="P311" s="398" t="s">
        <v>69</v>
      </c>
      <c r="Q311" s="399"/>
      <c r="R311" s="399"/>
      <c r="S311" s="399"/>
      <c r="T311" s="399"/>
      <c r="U311" s="399"/>
      <c r="V311" s="400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customHeight="1" x14ac:dyDescent="0.25">
      <c r="A312" s="392" t="s">
        <v>407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72"/>
      <c r="AB312" s="372"/>
      <c r="AC312" s="372"/>
    </row>
    <row r="313" spans="1:68" ht="14.25" customHeight="1" x14ac:dyDescent="0.25">
      <c r="A313" s="424" t="s">
        <v>109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36" t="s">
        <v>414</v>
      </c>
      <c r="Q316" s="384"/>
      <c r="R316" s="384"/>
      <c r="S316" s="384"/>
      <c r="T316" s="385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4"/>
      <c r="R318" s="384"/>
      <c r="S318" s="384"/>
      <c r="T318" s="385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4"/>
      <c r="R319" s="384"/>
      <c r="S319" s="384"/>
      <c r="T319" s="385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4"/>
      <c r="R320" s="384"/>
      <c r="S320" s="384"/>
      <c r="T320" s="385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4"/>
      <c r="R321" s="384"/>
      <c r="S321" s="384"/>
      <c r="T321" s="385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15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15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customHeight="1" x14ac:dyDescent="0.25">
      <c r="A324" s="424" t="s">
        <v>63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4"/>
      <c r="R325" s="384"/>
      <c r="S325" s="384"/>
      <c r="T325" s="385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4"/>
      <c r="R326" s="384"/>
      <c r="S326" s="384"/>
      <c r="T326" s="385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4"/>
      <c r="R327" s="384"/>
      <c r="S327" s="384"/>
      <c r="T327" s="385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4"/>
      <c r="R328" s="384"/>
      <c r="S328" s="384"/>
      <c r="T328" s="385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15"/>
      <c r="P329" s="398" t="s">
        <v>69</v>
      </c>
      <c r="Q329" s="399"/>
      <c r="R329" s="399"/>
      <c r="S329" s="399"/>
      <c r="T329" s="399"/>
      <c r="U329" s="399"/>
      <c r="V329" s="400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15"/>
      <c r="P330" s="398" t="s">
        <v>69</v>
      </c>
      <c r="Q330" s="399"/>
      <c r="R330" s="399"/>
      <c r="S330" s="399"/>
      <c r="T330" s="399"/>
      <c r="U330" s="399"/>
      <c r="V330" s="400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customHeight="1" x14ac:dyDescent="0.25">
      <c r="A331" s="424" t="s">
        <v>71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373"/>
      <c r="AB331" s="373"/>
      <c r="AC331" s="373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4"/>
      <c r="R332" s="384"/>
      <c r="S332" s="384"/>
      <c r="T332" s="385"/>
      <c r="U332" s="34"/>
      <c r="V332" s="34"/>
      <c r="W332" s="35" t="s">
        <v>68</v>
      </c>
      <c r="X332" s="377">
        <v>3000</v>
      </c>
      <c r="Y332" s="378">
        <f t="shared" ref="Y332:Y337" si="62">IFERROR(IF(X332="",0,CEILING((X332/$H332),1)*$H332),"")</f>
        <v>3003</v>
      </c>
      <c r="Z332" s="36">
        <f>IFERROR(IF(Y332=0,"",ROUNDUP(Y332/H332,0)*0.02175),"")</f>
        <v>8.3737499999999994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3214.6153846153848</v>
      </c>
      <c r="BN332" s="64">
        <f t="shared" ref="BN332:BN337" si="64">IFERROR(Y332*I332/H332,"0")</f>
        <v>3217.83</v>
      </c>
      <c r="BO332" s="64">
        <f t="shared" ref="BO332:BO337" si="65">IFERROR(1/J332*(X332/H332),"0")</f>
        <v>6.8681318681318686</v>
      </c>
      <c r="BP332" s="64">
        <f t="shared" ref="BP332:BP337" si="66">IFERROR(1/J332*(Y332/H332),"0")</f>
        <v>6.875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4"/>
      <c r="R334" s="384"/>
      <c r="S334" s="384"/>
      <c r="T334" s="385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4"/>
      <c r="R335" s="384"/>
      <c r="S335" s="384"/>
      <c r="T335" s="385"/>
      <c r="U335" s="34"/>
      <c r="V335" s="34"/>
      <c r="W335" s="35" t="s">
        <v>68</v>
      </c>
      <c r="X335" s="377">
        <v>3</v>
      </c>
      <c r="Y335" s="378">
        <f t="shared" si="62"/>
        <v>3</v>
      </c>
      <c r="Z335" s="36">
        <f>IFERROR(IF(Y335=0,"",ROUNDUP(Y335/H335,0)*0.00753),"")</f>
        <v>7.5300000000000002E-3</v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3.266</v>
      </c>
      <c r="BN335" s="64">
        <f t="shared" si="64"/>
        <v>3.266</v>
      </c>
      <c r="BO335" s="64">
        <f t="shared" si="65"/>
        <v>6.41025641025641E-3</v>
      </c>
      <c r="BP335" s="64">
        <f t="shared" si="66"/>
        <v>6.41025641025641E-3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4"/>
      <c r="R336" s="384"/>
      <c r="S336" s="384"/>
      <c r="T336" s="385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4"/>
      <c r="R337" s="384"/>
      <c r="S337" s="384"/>
      <c r="T337" s="385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15"/>
      <c r="P338" s="398" t="s">
        <v>69</v>
      </c>
      <c r="Q338" s="399"/>
      <c r="R338" s="399"/>
      <c r="S338" s="399"/>
      <c r="T338" s="399"/>
      <c r="U338" s="399"/>
      <c r="V338" s="400"/>
      <c r="W338" s="37" t="s">
        <v>70</v>
      </c>
      <c r="X338" s="379">
        <f>IFERROR(X332/H332,"0")+IFERROR(X333/H333,"0")+IFERROR(X334/H334,"0")+IFERROR(X335/H335,"0")+IFERROR(X336/H336,"0")+IFERROR(X337/H337,"0")</f>
        <v>385.61538461538464</v>
      </c>
      <c r="Y338" s="379">
        <f>IFERROR(Y332/H332,"0")+IFERROR(Y333/H333,"0")+IFERROR(Y334/H334,"0")+IFERROR(Y335/H335,"0")+IFERROR(Y336/H336,"0")+IFERROR(Y337/H337,"0")</f>
        <v>386</v>
      </c>
      <c r="Z338" s="379">
        <f>IFERROR(IF(Z332="",0,Z332),"0")+IFERROR(IF(Z333="",0,Z333),"0")+IFERROR(IF(Z334="",0,Z334),"0")+IFERROR(IF(Z335="",0,Z335),"0")+IFERROR(IF(Z336="",0,Z336),"0")+IFERROR(IF(Z337="",0,Z337),"0")</f>
        <v>8.3812799999999985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15"/>
      <c r="P339" s="398" t="s">
        <v>69</v>
      </c>
      <c r="Q339" s="399"/>
      <c r="R339" s="399"/>
      <c r="S339" s="399"/>
      <c r="T339" s="399"/>
      <c r="U339" s="399"/>
      <c r="V339" s="400"/>
      <c r="W339" s="37" t="s">
        <v>68</v>
      </c>
      <c r="X339" s="379">
        <f>IFERROR(SUM(X332:X337),"0")</f>
        <v>3003</v>
      </c>
      <c r="Y339" s="379">
        <f>IFERROR(SUM(Y332:Y337),"0")</f>
        <v>3006</v>
      </c>
      <c r="Z339" s="37"/>
      <c r="AA339" s="380"/>
      <c r="AB339" s="380"/>
      <c r="AC339" s="380"/>
    </row>
    <row r="340" spans="1:68" ht="14.25" customHeight="1" x14ac:dyDescent="0.25">
      <c r="A340" s="424" t="s">
        <v>168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4"/>
      <c r="R341" s="384"/>
      <c r="S341" s="384"/>
      <c r="T341" s="385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4"/>
      <c r="R342" s="384"/>
      <c r="S342" s="384"/>
      <c r="T342" s="385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4"/>
      <c r="R343" s="384"/>
      <c r="S343" s="384"/>
      <c r="T343" s="385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5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15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4.25" customHeight="1" x14ac:dyDescent="0.25">
      <c r="A346" s="424" t="s">
        <v>95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3"/>
      <c r="AB346" s="373"/>
      <c r="AC346" s="373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5" t="s">
        <v>452</v>
      </c>
      <c r="Q347" s="384"/>
      <c r="R347" s="384"/>
      <c r="S347" s="384"/>
      <c r="T347" s="385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1" t="s">
        <v>455</v>
      </c>
      <c r="Q348" s="384"/>
      <c r="R348" s="384"/>
      <c r="S348" s="384"/>
      <c r="T348" s="385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4"/>
      <c r="R349" s="384"/>
      <c r="S349" s="384"/>
      <c r="T349" s="385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4"/>
      <c r="R350" s="384"/>
      <c r="S350" s="384"/>
      <c r="T350" s="385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15"/>
      <c r="P351" s="398" t="s">
        <v>69</v>
      </c>
      <c r="Q351" s="399"/>
      <c r="R351" s="399"/>
      <c r="S351" s="399"/>
      <c r="T351" s="399"/>
      <c r="U351" s="399"/>
      <c r="V351" s="400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15"/>
      <c r="P352" s="398" t="s">
        <v>69</v>
      </c>
      <c r="Q352" s="399"/>
      <c r="R352" s="399"/>
      <c r="S352" s="399"/>
      <c r="T352" s="399"/>
      <c r="U352" s="399"/>
      <c r="V352" s="400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customHeight="1" x14ac:dyDescent="0.25">
      <c r="A353" s="424" t="s">
        <v>460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3"/>
      <c r="AB353" s="373"/>
      <c r="AC353" s="373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4"/>
      <c r="R354" s="384"/>
      <c r="S354" s="384"/>
      <c r="T354" s="385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4"/>
      <c r="R355" s="384"/>
      <c r="S355" s="384"/>
      <c r="T355" s="385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4"/>
      <c r="R356" s="384"/>
      <c r="S356" s="384"/>
      <c r="T356" s="385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5"/>
      <c r="P357" s="398" t="s">
        <v>69</v>
      </c>
      <c r="Q357" s="399"/>
      <c r="R357" s="399"/>
      <c r="S357" s="399"/>
      <c r="T357" s="399"/>
      <c r="U357" s="399"/>
      <c r="V357" s="400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15"/>
      <c r="P358" s="398" t="s">
        <v>69</v>
      </c>
      <c r="Q358" s="399"/>
      <c r="R358" s="399"/>
      <c r="S358" s="399"/>
      <c r="T358" s="399"/>
      <c r="U358" s="399"/>
      <c r="V358" s="400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customHeight="1" x14ac:dyDescent="0.25">
      <c r="A359" s="392" t="s">
        <v>469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2"/>
      <c r="AB359" s="372"/>
      <c r="AC359" s="372"/>
    </row>
    <row r="360" spans="1:68" ht="14.25" customHeight="1" x14ac:dyDescent="0.25">
      <c r="A360" s="424" t="s">
        <v>63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373"/>
      <c r="AB360" s="373"/>
      <c r="AC360" s="373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5"/>
      <c r="P362" s="398" t="s">
        <v>69</v>
      </c>
      <c r="Q362" s="399"/>
      <c r="R362" s="399"/>
      <c r="S362" s="399"/>
      <c r="T362" s="399"/>
      <c r="U362" s="399"/>
      <c r="V362" s="400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5"/>
      <c r="P363" s="398" t="s">
        <v>69</v>
      </c>
      <c r="Q363" s="399"/>
      <c r="R363" s="399"/>
      <c r="S363" s="399"/>
      <c r="T363" s="399"/>
      <c r="U363" s="399"/>
      <c r="V363" s="400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customHeight="1" x14ac:dyDescent="0.25">
      <c r="A364" s="424" t="s">
        <v>71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4"/>
      <c r="R365" s="384"/>
      <c r="S365" s="384"/>
      <c r="T365" s="385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4"/>
      <c r="R366" s="384"/>
      <c r="S366" s="384"/>
      <c r="T366" s="385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4"/>
      <c r="R367" s="384"/>
      <c r="S367" s="384"/>
      <c r="T367" s="385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4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5"/>
      <c r="P368" s="398" t="s">
        <v>69</v>
      </c>
      <c r="Q368" s="399"/>
      <c r="R368" s="399"/>
      <c r="S368" s="399"/>
      <c r="T368" s="399"/>
      <c r="U368" s="399"/>
      <c r="V368" s="400"/>
      <c r="W368" s="37" t="s">
        <v>70</v>
      </c>
      <c r="X368" s="379">
        <f>IFERROR(X365/H365,"0")+IFERROR(X366/H366,"0")+IFERROR(X367/H367,"0")</f>
        <v>0</v>
      </c>
      <c r="Y368" s="379">
        <f>IFERROR(Y365/H365,"0")+IFERROR(Y366/H366,"0")+IFERROR(Y367/H367,"0")</f>
        <v>0</v>
      </c>
      <c r="Z368" s="379">
        <f>IFERROR(IF(Z365="",0,Z365),"0")+IFERROR(IF(Z366="",0,Z366),"0")+IFERROR(IF(Z367="",0,Z367),"0")</f>
        <v>0</v>
      </c>
      <c r="AA368" s="380"/>
      <c r="AB368" s="380"/>
      <c r="AC368" s="380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15"/>
      <c r="P369" s="398" t="s">
        <v>69</v>
      </c>
      <c r="Q369" s="399"/>
      <c r="R369" s="399"/>
      <c r="S369" s="399"/>
      <c r="T369" s="399"/>
      <c r="U369" s="399"/>
      <c r="V369" s="400"/>
      <c r="W369" s="37" t="s">
        <v>68</v>
      </c>
      <c r="X369" s="379">
        <f>IFERROR(SUM(X365:X367),"0")</f>
        <v>0</v>
      </c>
      <c r="Y369" s="379">
        <f>IFERROR(SUM(Y365:Y367),"0")</f>
        <v>0</v>
      </c>
      <c r="Z369" s="37"/>
      <c r="AA369" s="380"/>
      <c r="AB369" s="380"/>
      <c r="AC369" s="380"/>
    </row>
    <row r="370" spans="1:68" ht="27.75" customHeight="1" x14ac:dyDescent="0.2">
      <c r="A370" s="401" t="s">
        <v>478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402"/>
      <c r="AA370" s="48"/>
      <c r="AB370" s="48"/>
      <c r="AC370" s="48"/>
    </row>
    <row r="371" spans="1:68" ht="16.5" customHeight="1" x14ac:dyDescent="0.25">
      <c r="A371" s="392" t="s">
        <v>479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2"/>
      <c r="AB371" s="372"/>
      <c r="AC371" s="372"/>
    </row>
    <row r="372" spans="1:68" ht="14.25" customHeight="1" x14ac:dyDescent="0.25">
      <c r="A372" s="424" t="s">
        <v>109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7">
        <v>0</v>
      </c>
      <c r="Y373" s="378">
        <f t="shared" ref="Y373:Y381" si="6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5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4"/>
      <c r="R375" s="384"/>
      <c r="S375" s="384"/>
      <c r="T375" s="385"/>
      <c r="U375" s="34"/>
      <c r="V375" s="34"/>
      <c r="W375" s="35" t="s">
        <v>68</v>
      </c>
      <c r="X375" s="377">
        <v>0</v>
      </c>
      <c r="Y375" s="378">
        <f t="shared" si="67"/>
        <v>0</v>
      </c>
      <c r="Z375" s="36" t="str">
        <f>IFERROR(IF(Y375=0,"",ROUNDUP(Y375/H375,0)*0.02175),"")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4"/>
      <c r="R376" s="384"/>
      <c r="S376" s="384"/>
      <c r="T376" s="385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4"/>
      <c r="R377" s="384"/>
      <c r="S377" s="384"/>
      <c r="T377" s="385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4"/>
      <c r="R378" s="384"/>
      <c r="S378" s="384"/>
      <c r="T378" s="385"/>
      <c r="U378" s="34"/>
      <c r="V378" s="34"/>
      <c r="W378" s="35" t="s">
        <v>68</v>
      </c>
      <c r="X378" s="377">
        <v>300</v>
      </c>
      <c r="Y378" s="378">
        <f t="shared" si="67"/>
        <v>300</v>
      </c>
      <c r="Z378" s="36">
        <f>IFERROR(IF(Y378=0,"",ROUNDUP(Y378/H378,0)*0.02175),"")</f>
        <v>0.43499999999999994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309.60000000000002</v>
      </c>
      <c r="BN378" s="64">
        <f t="shared" si="69"/>
        <v>309.60000000000002</v>
      </c>
      <c r="BO378" s="64">
        <f t="shared" si="70"/>
        <v>0.41666666666666663</v>
      </c>
      <c r="BP378" s="64">
        <f t="shared" si="71"/>
        <v>0.41666666666666663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4"/>
      <c r="R379" s="384"/>
      <c r="S379" s="384"/>
      <c r="T379" s="385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4"/>
      <c r="R380" s="384"/>
      <c r="S380" s="384"/>
      <c r="T380" s="385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4"/>
      <c r="R381" s="384"/>
      <c r="S381" s="384"/>
      <c r="T381" s="385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15"/>
      <c r="P382" s="398" t="s">
        <v>69</v>
      </c>
      <c r="Q382" s="399"/>
      <c r="R382" s="399"/>
      <c r="S382" s="399"/>
      <c r="T382" s="399"/>
      <c r="U382" s="399"/>
      <c r="V382" s="400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20</v>
      </c>
      <c r="Y382" s="379">
        <f>IFERROR(Y373/H373,"0")+IFERROR(Y374/H374,"0")+IFERROR(Y375/H375,"0")+IFERROR(Y376/H376,"0")+IFERROR(Y377/H377,"0")+IFERROR(Y378/H378,"0")+IFERROR(Y379/H379,"0")+IFERROR(Y380/H380,"0")+IFERROR(Y381/H381,"0")</f>
        <v>20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0.43499999999999994</v>
      </c>
      <c r="AA382" s="380"/>
      <c r="AB382" s="380"/>
      <c r="AC382" s="380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15"/>
      <c r="P383" s="398" t="s">
        <v>69</v>
      </c>
      <c r="Q383" s="399"/>
      <c r="R383" s="399"/>
      <c r="S383" s="399"/>
      <c r="T383" s="399"/>
      <c r="U383" s="399"/>
      <c r="V383" s="400"/>
      <c r="W383" s="37" t="s">
        <v>68</v>
      </c>
      <c r="X383" s="379">
        <f>IFERROR(SUM(X373:X381),"0")</f>
        <v>300</v>
      </c>
      <c r="Y383" s="379">
        <f>IFERROR(SUM(Y373:Y381),"0")</f>
        <v>300</v>
      </c>
      <c r="Z383" s="37"/>
      <c r="AA383" s="380"/>
      <c r="AB383" s="380"/>
      <c r="AC383" s="380"/>
    </row>
    <row r="384" spans="1:68" ht="14.25" customHeight="1" x14ac:dyDescent="0.25">
      <c r="A384" s="424" t="s">
        <v>147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4"/>
      <c r="R385" s="384"/>
      <c r="S385" s="384"/>
      <c r="T385" s="385"/>
      <c r="U385" s="34"/>
      <c r="V385" s="34"/>
      <c r="W385" s="35" t="s">
        <v>68</v>
      </c>
      <c r="X385" s="377">
        <v>500</v>
      </c>
      <c r="Y385" s="378">
        <f>IFERROR(IF(X385="",0,CEILING((X385/$H385),1)*$H385),"")</f>
        <v>510</v>
      </c>
      <c r="Z385" s="36">
        <f>IFERROR(IF(Y385=0,"",ROUNDUP(Y385/H385,0)*0.02175),"")</f>
        <v>0.73949999999999994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516</v>
      </c>
      <c r="BN385" s="64">
        <f>IFERROR(Y385*I385/H385,"0")</f>
        <v>526.32000000000005</v>
      </c>
      <c r="BO385" s="64">
        <f>IFERROR(1/J385*(X385/H385),"0")</f>
        <v>0.69444444444444442</v>
      </c>
      <c r="BP385" s="64">
        <f>IFERROR(1/J385*(Y385/H385),"0")</f>
        <v>0.70833333333333326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4"/>
      <c r="R386" s="384"/>
      <c r="S386" s="384"/>
      <c r="T386" s="385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5"/>
      <c r="P387" s="398" t="s">
        <v>69</v>
      </c>
      <c r="Q387" s="399"/>
      <c r="R387" s="399"/>
      <c r="S387" s="399"/>
      <c r="T387" s="399"/>
      <c r="U387" s="399"/>
      <c r="V387" s="400"/>
      <c r="W387" s="37" t="s">
        <v>70</v>
      </c>
      <c r="X387" s="379">
        <f>IFERROR(X385/H385,"0")+IFERROR(X386/H386,"0")</f>
        <v>33.333333333333336</v>
      </c>
      <c r="Y387" s="379">
        <f>IFERROR(Y385/H385,"0")+IFERROR(Y386/H386,"0")</f>
        <v>34</v>
      </c>
      <c r="Z387" s="379">
        <f>IFERROR(IF(Z385="",0,Z385),"0")+IFERROR(IF(Z386="",0,Z386),"0")</f>
        <v>0.73949999999999994</v>
      </c>
      <c r="AA387" s="380"/>
      <c r="AB387" s="380"/>
      <c r="AC387" s="380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5"/>
      <c r="P388" s="398" t="s">
        <v>69</v>
      </c>
      <c r="Q388" s="399"/>
      <c r="R388" s="399"/>
      <c r="S388" s="399"/>
      <c r="T388" s="399"/>
      <c r="U388" s="399"/>
      <c r="V388" s="400"/>
      <c r="W388" s="37" t="s">
        <v>68</v>
      </c>
      <c r="X388" s="379">
        <f>IFERROR(SUM(X385:X386),"0")</f>
        <v>500</v>
      </c>
      <c r="Y388" s="379">
        <f>IFERROR(SUM(Y385:Y386),"0")</f>
        <v>510</v>
      </c>
      <c r="Z388" s="37"/>
      <c r="AA388" s="380"/>
      <c r="AB388" s="380"/>
      <c r="AC388" s="380"/>
    </row>
    <row r="389" spans="1:68" ht="14.25" customHeight="1" x14ac:dyDescent="0.25">
      <c r="A389" s="424" t="s">
        <v>71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73"/>
      <c r="AB389" s="373"/>
      <c r="AC389" s="373"/>
    </row>
    <row r="390" spans="1:68" ht="27" customHeight="1" x14ac:dyDescent="0.25">
      <c r="A390" s="54" t="s">
        <v>499</v>
      </c>
      <c r="B390" s="54" t="s">
        <v>500</v>
      </c>
      <c r="C390" s="31">
        <v>4301051639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4"/>
      <c r="R390" s="384"/>
      <c r="S390" s="384"/>
      <c r="T390" s="385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4301051560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4"/>
      <c r="R391" s="384"/>
      <c r="S391" s="384"/>
      <c r="T391" s="385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5"/>
      <c r="P393" s="398" t="s">
        <v>69</v>
      </c>
      <c r="Q393" s="399"/>
      <c r="R393" s="399"/>
      <c r="S393" s="399"/>
      <c r="T393" s="399"/>
      <c r="U393" s="399"/>
      <c r="V393" s="400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15"/>
      <c r="P394" s="398" t="s">
        <v>69</v>
      </c>
      <c r="Q394" s="399"/>
      <c r="R394" s="399"/>
      <c r="S394" s="399"/>
      <c r="T394" s="399"/>
      <c r="U394" s="399"/>
      <c r="V394" s="400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customHeight="1" x14ac:dyDescent="0.25">
      <c r="A395" s="424" t="s">
        <v>168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4"/>
      <c r="R396" s="384"/>
      <c r="S396" s="384"/>
      <c r="T396" s="385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4"/>
      <c r="R397" s="384"/>
      <c r="S397" s="384"/>
      <c r="T397" s="385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5"/>
      <c r="P398" s="398" t="s">
        <v>69</v>
      </c>
      <c r="Q398" s="399"/>
      <c r="R398" s="399"/>
      <c r="S398" s="399"/>
      <c r="T398" s="399"/>
      <c r="U398" s="399"/>
      <c r="V398" s="400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5"/>
      <c r="P399" s="398" t="s">
        <v>69</v>
      </c>
      <c r="Q399" s="399"/>
      <c r="R399" s="399"/>
      <c r="S399" s="399"/>
      <c r="T399" s="399"/>
      <c r="U399" s="399"/>
      <c r="V399" s="400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customHeight="1" x14ac:dyDescent="0.25">
      <c r="A400" s="392" t="s">
        <v>507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2"/>
      <c r="AB400" s="372"/>
      <c r="AC400" s="372"/>
    </row>
    <row r="401" spans="1:68" ht="14.25" customHeight="1" x14ac:dyDescent="0.25">
      <c r="A401" s="424" t="s">
        <v>109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373"/>
      <c r="AB401" s="373"/>
      <c r="AC401" s="373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79" t="s">
        <v>510</v>
      </c>
      <c r="Q402" s="384"/>
      <c r="R402" s="384"/>
      <c r="S402" s="384"/>
      <c r="T402" s="385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4"/>
      <c r="R403" s="384"/>
      <c r="S403" s="384"/>
      <c r="T403" s="385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2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4"/>
      <c r="R404" s="384"/>
      <c r="S404" s="384"/>
      <c r="T404" s="385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4"/>
      <c r="R405" s="384"/>
      <c r="S405" s="384"/>
      <c r="T405" s="385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15"/>
      <c r="P406" s="398" t="s">
        <v>69</v>
      </c>
      <c r="Q406" s="399"/>
      <c r="R406" s="399"/>
      <c r="S406" s="399"/>
      <c r="T406" s="399"/>
      <c r="U406" s="399"/>
      <c r="V406" s="400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15"/>
      <c r="P407" s="398" t="s">
        <v>69</v>
      </c>
      <c r="Q407" s="399"/>
      <c r="R407" s="399"/>
      <c r="S407" s="399"/>
      <c r="T407" s="399"/>
      <c r="U407" s="399"/>
      <c r="V407" s="400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customHeight="1" x14ac:dyDescent="0.25">
      <c r="A408" s="424" t="s">
        <v>63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4"/>
      <c r="R409" s="384"/>
      <c r="S409" s="384"/>
      <c r="T409" s="385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4"/>
      <c r="R410" s="384"/>
      <c r="S410" s="384"/>
      <c r="T410" s="385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5"/>
      <c r="P411" s="398" t="s">
        <v>69</v>
      </c>
      <c r="Q411" s="399"/>
      <c r="R411" s="399"/>
      <c r="S411" s="399"/>
      <c r="T411" s="399"/>
      <c r="U411" s="399"/>
      <c r="V411" s="400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5"/>
      <c r="P412" s="398" t="s">
        <v>69</v>
      </c>
      <c r="Q412" s="399"/>
      <c r="R412" s="399"/>
      <c r="S412" s="399"/>
      <c r="T412" s="399"/>
      <c r="U412" s="399"/>
      <c r="V412" s="400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customHeight="1" x14ac:dyDescent="0.25">
      <c r="A413" s="424" t="s">
        <v>71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4"/>
      <c r="R415" s="384"/>
      <c r="S415" s="384"/>
      <c r="T415" s="385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4"/>
      <c r="R416" s="384"/>
      <c r="S416" s="384"/>
      <c r="T416" s="385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6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4"/>
      <c r="R417" s="384"/>
      <c r="S417" s="384"/>
      <c r="T417" s="385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15"/>
      <c r="P419" s="398" t="s">
        <v>69</v>
      </c>
      <c r="Q419" s="399"/>
      <c r="R419" s="399"/>
      <c r="S419" s="399"/>
      <c r="T419" s="399"/>
      <c r="U419" s="399"/>
      <c r="V419" s="400"/>
      <c r="W419" s="37" t="s">
        <v>70</v>
      </c>
      <c r="X419" s="379">
        <f>IFERROR(X414/H414,"0")+IFERROR(X415/H415,"0")+IFERROR(X416/H416,"0")+IFERROR(X417/H417,"0")+IFERROR(X418/H418,"0")</f>
        <v>0</v>
      </c>
      <c r="Y419" s="379">
        <f>IFERROR(Y414/H414,"0")+IFERROR(Y415/H415,"0")+IFERROR(Y416/H416,"0")+IFERROR(Y417/H417,"0")+IFERROR(Y418/H418,"0")</f>
        <v>0</v>
      </c>
      <c r="Z419" s="379">
        <f>IFERROR(IF(Z414="",0,Z414),"0")+IFERROR(IF(Z415="",0,Z415),"0")+IFERROR(IF(Z416="",0,Z416),"0")+IFERROR(IF(Z417="",0,Z417),"0")+IFERROR(IF(Z418="",0,Z418),"0")</f>
        <v>0</v>
      </c>
      <c r="AA419" s="380"/>
      <c r="AB419" s="380"/>
      <c r="AC419" s="380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15"/>
      <c r="P420" s="398" t="s">
        <v>69</v>
      </c>
      <c r="Q420" s="399"/>
      <c r="R420" s="399"/>
      <c r="S420" s="399"/>
      <c r="T420" s="399"/>
      <c r="U420" s="399"/>
      <c r="V420" s="400"/>
      <c r="W420" s="37" t="s">
        <v>68</v>
      </c>
      <c r="X420" s="379">
        <f>IFERROR(SUM(X414:X418),"0")</f>
        <v>0</v>
      </c>
      <c r="Y420" s="379">
        <f>IFERROR(SUM(Y414:Y418),"0")</f>
        <v>0</v>
      </c>
      <c r="Z420" s="37"/>
      <c r="AA420" s="380"/>
      <c r="AB420" s="380"/>
      <c r="AC420" s="380"/>
    </row>
    <row r="421" spans="1:68" ht="14.25" customHeight="1" x14ac:dyDescent="0.25">
      <c r="A421" s="424" t="s">
        <v>168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373"/>
      <c r="AB421" s="373"/>
      <c r="AC421" s="373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4"/>
      <c r="R422" s="384"/>
      <c r="S422" s="384"/>
      <c r="T422" s="385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15"/>
      <c r="P423" s="398" t="s">
        <v>69</v>
      </c>
      <c r="Q423" s="399"/>
      <c r="R423" s="399"/>
      <c r="S423" s="399"/>
      <c r="T423" s="399"/>
      <c r="U423" s="399"/>
      <c r="V423" s="400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5"/>
      <c r="P424" s="398" t="s">
        <v>69</v>
      </c>
      <c r="Q424" s="399"/>
      <c r="R424" s="399"/>
      <c r="S424" s="399"/>
      <c r="T424" s="399"/>
      <c r="U424" s="399"/>
      <c r="V424" s="400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customHeight="1" x14ac:dyDescent="0.2">
      <c r="A425" s="401" t="s">
        <v>532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402"/>
      <c r="AA425" s="48"/>
      <c r="AB425" s="48"/>
      <c r="AC425" s="48"/>
    </row>
    <row r="426" spans="1:68" ht="16.5" customHeight="1" x14ac:dyDescent="0.25">
      <c r="A426" s="392" t="s">
        <v>533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72"/>
      <c r="AB426" s="372"/>
      <c r="AC426" s="372"/>
    </row>
    <row r="427" spans="1:68" ht="14.25" customHeight="1" x14ac:dyDescent="0.25">
      <c r="A427" s="424" t="s">
        <v>109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4"/>
      <c r="R428" s="384"/>
      <c r="S428" s="384"/>
      <c r="T428" s="385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5"/>
      <c r="P429" s="398" t="s">
        <v>69</v>
      </c>
      <c r="Q429" s="399"/>
      <c r="R429" s="399"/>
      <c r="S429" s="399"/>
      <c r="T429" s="399"/>
      <c r="U429" s="399"/>
      <c r="V429" s="400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15"/>
      <c r="P430" s="398" t="s">
        <v>69</v>
      </c>
      <c r="Q430" s="399"/>
      <c r="R430" s="399"/>
      <c r="S430" s="399"/>
      <c r="T430" s="399"/>
      <c r="U430" s="399"/>
      <c r="V430" s="400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customHeight="1" x14ac:dyDescent="0.25">
      <c r="A431" s="424" t="s">
        <v>63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73"/>
      <c r="AB431" s="373"/>
      <c r="AC431" s="373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4"/>
      <c r="R432" s="384"/>
      <c r="S432" s="384"/>
      <c r="T432" s="385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4"/>
      <c r="R433" s="384"/>
      <c r="S433" s="384"/>
      <c r="T433" s="385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4"/>
      <c r="R434" s="384"/>
      <c r="S434" s="384"/>
      <c r="T434" s="385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4"/>
      <c r="R440" s="384"/>
      <c r="S440" s="384"/>
      <c r="T440" s="385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2" t="s">
        <v>556</v>
      </c>
      <c r="Q444" s="384"/>
      <c r="R444" s="384"/>
      <c r="S444" s="384"/>
      <c r="T444" s="385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4"/>
      <c r="R445" s="384"/>
      <c r="S445" s="384"/>
      <c r="T445" s="385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4"/>
      <c r="R446" s="384"/>
      <c r="S446" s="384"/>
      <c r="T446" s="385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4"/>
      <c r="R448" s="384"/>
      <c r="S448" s="384"/>
      <c r="T448" s="385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4"/>
      <c r="R449" s="384"/>
      <c r="S449" s="384"/>
      <c r="T449" s="385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4"/>
      <c r="R450" s="384"/>
      <c r="S450" s="384"/>
      <c r="T450" s="385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4"/>
      <c r="R451" s="384"/>
      <c r="S451" s="384"/>
      <c r="T451" s="385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4"/>
      <c r="R452" s="384"/>
      <c r="S452" s="384"/>
      <c r="T452" s="385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15"/>
      <c r="P453" s="398" t="s">
        <v>69</v>
      </c>
      <c r="Q453" s="399"/>
      <c r="R453" s="399"/>
      <c r="S453" s="399"/>
      <c r="T453" s="399"/>
      <c r="U453" s="399"/>
      <c r="V453" s="400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15"/>
      <c r="P454" s="398" t="s">
        <v>69</v>
      </c>
      <c r="Q454" s="399"/>
      <c r="R454" s="399"/>
      <c r="S454" s="399"/>
      <c r="T454" s="399"/>
      <c r="U454" s="399"/>
      <c r="V454" s="400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customHeight="1" x14ac:dyDescent="0.25">
      <c r="A455" s="424" t="s">
        <v>71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373"/>
      <c r="AB455" s="373"/>
      <c r="AC455" s="373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4"/>
      <c r="R456" s="384"/>
      <c r="S456" s="384"/>
      <c r="T456" s="385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4"/>
      <c r="R457" s="384"/>
      <c r="S457" s="384"/>
      <c r="T457" s="385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5"/>
      <c r="P458" s="398" t="s">
        <v>69</v>
      </c>
      <c r="Q458" s="399"/>
      <c r="R458" s="399"/>
      <c r="S458" s="399"/>
      <c r="T458" s="399"/>
      <c r="U458" s="399"/>
      <c r="V458" s="400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5"/>
      <c r="P459" s="398" t="s">
        <v>69</v>
      </c>
      <c r="Q459" s="399"/>
      <c r="R459" s="399"/>
      <c r="S459" s="399"/>
      <c r="T459" s="399"/>
      <c r="U459" s="399"/>
      <c r="V459" s="400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customHeight="1" x14ac:dyDescent="0.25">
      <c r="A460" s="424" t="s">
        <v>95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73"/>
      <c r="AB460" s="373"/>
      <c r="AC460" s="373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5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4"/>
      <c r="R461" s="384"/>
      <c r="S461" s="384"/>
      <c r="T461" s="385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15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5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customHeight="1" x14ac:dyDescent="0.25">
      <c r="A464" s="392" t="s">
        <v>578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2"/>
      <c r="AB464" s="372"/>
      <c r="AC464" s="372"/>
    </row>
    <row r="465" spans="1:68" ht="14.25" customHeight="1" x14ac:dyDescent="0.25">
      <c r="A465" s="424" t="s">
        <v>147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4"/>
      <c r="R466" s="384"/>
      <c r="S466" s="384"/>
      <c r="T466" s="385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5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5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424" t="s">
        <v>63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3"/>
      <c r="AB469" s="373"/>
      <c r="AC469" s="373"/>
    </row>
    <row r="470" spans="1:68" ht="27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4"/>
      <c r="R470" s="384"/>
      <c r="S470" s="384"/>
      <c r="T470" s="385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4"/>
      <c r="R471" s="384"/>
      <c r="S471" s="384"/>
      <c r="T471" s="385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4"/>
      <c r="R472" s="384"/>
      <c r="S472" s="384"/>
      <c r="T472" s="385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4"/>
      <c r="R473" s="384"/>
      <c r="S473" s="384"/>
      <c r="T473" s="385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4"/>
      <c r="R474" s="384"/>
      <c r="S474" s="384"/>
      <c r="T474" s="385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4"/>
      <c r="R475" s="384"/>
      <c r="S475" s="384"/>
      <c r="T475" s="385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15"/>
      <c r="P476" s="398" t="s">
        <v>69</v>
      </c>
      <c r="Q476" s="399"/>
      <c r="R476" s="399"/>
      <c r="S476" s="399"/>
      <c r="T476" s="399"/>
      <c r="U476" s="399"/>
      <c r="V476" s="400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15"/>
      <c r="P477" s="398" t="s">
        <v>69</v>
      </c>
      <c r="Q477" s="399"/>
      <c r="R477" s="399"/>
      <c r="S477" s="399"/>
      <c r="T477" s="399"/>
      <c r="U477" s="399"/>
      <c r="V477" s="400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customHeight="1" x14ac:dyDescent="0.25">
      <c r="A478" s="424" t="s">
        <v>104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373"/>
      <c r="AB478" s="373"/>
      <c r="AC478" s="373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4"/>
      <c r="R479" s="384"/>
      <c r="S479" s="384"/>
      <c r="T479" s="385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15"/>
      <c r="P480" s="398" t="s">
        <v>69</v>
      </c>
      <c r="Q480" s="399"/>
      <c r="R480" s="399"/>
      <c r="S480" s="399"/>
      <c r="T480" s="399"/>
      <c r="U480" s="399"/>
      <c r="V480" s="400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5"/>
      <c r="P481" s="398" t="s">
        <v>69</v>
      </c>
      <c r="Q481" s="399"/>
      <c r="R481" s="399"/>
      <c r="S481" s="399"/>
      <c r="T481" s="399"/>
      <c r="U481" s="399"/>
      <c r="V481" s="400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customHeight="1" x14ac:dyDescent="0.25">
      <c r="A482" s="392" t="s">
        <v>593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424" t="s">
        <v>63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4"/>
      <c r="R484" s="384"/>
      <c r="S484" s="384"/>
      <c r="T484" s="385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4"/>
      <c r="R485" s="384"/>
      <c r="S485" s="384"/>
      <c r="T485" s="385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4"/>
      <c r="R486" s="384"/>
      <c r="S486" s="384"/>
      <c r="T486" s="385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15"/>
      <c r="P487" s="398" t="s">
        <v>69</v>
      </c>
      <c r="Q487" s="399"/>
      <c r="R487" s="399"/>
      <c r="S487" s="399"/>
      <c r="T487" s="399"/>
      <c r="U487" s="399"/>
      <c r="V487" s="400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15"/>
      <c r="P488" s="398" t="s">
        <v>69</v>
      </c>
      <c r="Q488" s="399"/>
      <c r="R488" s="399"/>
      <c r="S488" s="399"/>
      <c r="T488" s="399"/>
      <c r="U488" s="399"/>
      <c r="V488" s="400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customHeight="1" x14ac:dyDescent="0.25">
      <c r="A489" s="392" t="s">
        <v>600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2"/>
      <c r="AB489" s="372"/>
      <c r="AC489" s="372"/>
    </row>
    <row r="490" spans="1:68" ht="14.25" customHeight="1" x14ac:dyDescent="0.25">
      <c r="A490" s="424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4"/>
      <c r="R491" s="384"/>
      <c r="S491" s="384"/>
      <c r="T491" s="385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5"/>
      <c r="P492" s="398" t="s">
        <v>69</v>
      </c>
      <c r="Q492" s="399"/>
      <c r="R492" s="399"/>
      <c r="S492" s="399"/>
      <c r="T492" s="399"/>
      <c r="U492" s="399"/>
      <c r="V492" s="400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5"/>
      <c r="P493" s="398" t="s">
        <v>69</v>
      </c>
      <c r="Q493" s="399"/>
      <c r="R493" s="399"/>
      <c r="S493" s="399"/>
      <c r="T493" s="399"/>
      <c r="U493" s="399"/>
      <c r="V493" s="400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customHeight="1" x14ac:dyDescent="0.2">
      <c r="A494" s="401" t="s">
        <v>603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402"/>
      <c r="Z494" s="402"/>
      <c r="AA494" s="48"/>
      <c r="AB494" s="48"/>
      <c r="AC494" s="48"/>
    </row>
    <row r="495" spans="1:68" ht="16.5" customHeight="1" x14ac:dyDescent="0.25">
      <c r="A495" s="392" t="s">
        <v>603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72"/>
      <c r="AB495" s="372"/>
      <c r="AC495" s="372"/>
    </row>
    <row r="496" spans="1:68" ht="14.25" customHeight="1" x14ac:dyDescent="0.25">
      <c r="A496" s="424" t="s">
        <v>109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3"/>
      <c r="AB496" s="373"/>
      <c r="AC496" s="373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4"/>
      <c r="R497" s="384"/>
      <c r="S497" s="384"/>
      <c r="T497" s="385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4"/>
      <c r="R500" s="384"/>
      <c r="S500" s="384"/>
      <c r="T500" s="385"/>
      <c r="U500" s="34"/>
      <c r="V500" s="34"/>
      <c r="W500" s="35" t="s">
        <v>68</v>
      </c>
      <c r="X500" s="377">
        <v>0</v>
      </c>
      <c r="Y500" s="378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4"/>
      <c r="R502" s="384"/>
      <c r="S502" s="384"/>
      <c r="T502" s="385"/>
      <c r="U502" s="34"/>
      <c r="V502" s="34"/>
      <c r="W502" s="35" t="s">
        <v>68</v>
      </c>
      <c r="X502" s="377">
        <v>0</v>
      </c>
      <c r="Y502" s="378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4"/>
      <c r="R503" s="384"/>
      <c r="S503" s="384"/>
      <c r="T503" s="385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4"/>
      <c r="R504" s="384"/>
      <c r="S504" s="384"/>
      <c r="T504" s="385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15"/>
      <c r="P505" s="398" t="s">
        <v>69</v>
      </c>
      <c r="Q505" s="399"/>
      <c r="R505" s="399"/>
      <c r="S505" s="399"/>
      <c r="T505" s="399"/>
      <c r="U505" s="399"/>
      <c r="V505" s="400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0</v>
      </c>
      <c r="Y505" s="379">
        <f>IFERROR(Y497/H497,"0")+IFERROR(Y498/H498,"0")+IFERROR(Y499/H499,"0")+IFERROR(Y500/H500,"0")+IFERROR(Y501/H501,"0")+IFERROR(Y502/H502,"0")+IFERROR(Y503/H503,"0")+IFERROR(Y504/H504,"0")</f>
        <v>0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380"/>
      <c r="AB505" s="380"/>
      <c r="AC505" s="380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15"/>
      <c r="P506" s="398" t="s">
        <v>69</v>
      </c>
      <c r="Q506" s="399"/>
      <c r="R506" s="399"/>
      <c r="S506" s="399"/>
      <c r="T506" s="399"/>
      <c r="U506" s="399"/>
      <c r="V506" s="400"/>
      <c r="W506" s="37" t="s">
        <v>68</v>
      </c>
      <c r="X506" s="379">
        <f>IFERROR(SUM(X497:X504),"0")</f>
        <v>0</v>
      </c>
      <c r="Y506" s="379">
        <f>IFERROR(SUM(Y497:Y504),"0")</f>
        <v>0</v>
      </c>
      <c r="Z506" s="37"/>
      <c r="AA506" s="380"/>
      <c r="AB506" s="380"/>
      <c r="AC506" s="380"/>
    </row>
    <row r="507" spans="1:68" ht="14.25" customHeight="1" x14ac:dyDescent="0.25">
      <c r="A507" s="424" t="s">
        <v>147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4"/>
      <c r="R508" s="384"/>
      <c r="S508" s="384"/>
      <c r="T508" s="385"/>
      <c r="U508" s="34"/>
      <c r="V508" s="34"/>
      <c r="W508" s="35" t="s">
        <v>68</v>
      </c>
      <c r="X508" s="377">
        <v>0</v>
      </c>
      <c r="Y508" s="378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4"/>
      <c r="R509" s="384"/>
      <c r="S509" s="384"/>
      <c r="T509" s="385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5"/>
      <c r="P510" s="398" t="s">
        <v>69</v>
      </c>
      <c r="Q510" s="399"/>
      <c r="R510" s="399"/>
      <c r="S510" s="399"/>
      <c r="T510" s="399"/>
      <c r="U510" s="399"/>
      <c r="V510" s="400"/>
      <c r="W510" s="37" t="s">
        <v>70</v>
      </c>
      <c r="X510" s="379">
        <f>IFERROR(X508/H508,"0")+IFERROR(X509/H509,"0")</f>
        <v>0</v>
      </c>
      <c r="Y510" s="379">
        <f>IFERROR(Y508/H508,"0")+IFERROR(Y509/H509,"0")</f>
        <v>0</v>
      </c>
      <c r="Z510" s="379">
        <f>IFERROR(IF(Z508="",0,Z508),"0")+IFERROR(IF(Z509="",0,Z509),"0")</f>
        <v>0</v>
      </c>
      <c r="AA510" s="380"/>
      <c r="AB510" s="380"/>
      <c r="AC510" s="380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5"/>
      <c r="P511" s="398" t="s">
        <v>69</v>
      </c>
      <c r="Q511" s="399"/>
      <c r="R511" s="399"/>
      <c r="S511" s="399"/>
      <c r="T511" s="399"/>
      <c r="U511" s="399"/>
      <c r="V511" s="400"/>
      <c r="W511" s="37" t="s">
        <v>68</v>
      </c>
      <c r="X511" s="379">
        <f>IFERROR(SUM(X508:X509),"0")</f>
        <v>0</v>
      </c>
      <c r="Y511" s="379">
        <f>IFERROR(SUM(Y508:Y509),"0")</f>
        <v>0</v>
      </c>
      <c r="Z511" s="37"/>
      <c r="AA511" s="380"/>
      <c r="AB511" s="380"/>
      <c r="AC511" s="380"/>
    </row>
    <row r="512" spans="1:68" ht="14.25" customHeight="1" x14ac:dyDescent="0.25">
      <c r="A512" s="424" t="s">
        <v>63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7">
        <v>0</v>
      </c>
      <c r="Y515" s="378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4"/>
      <c r="R516" s="384"/>
      <c r="S516" s="384"/>
      <c r="T516" s="385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4"/>
      <c r="R517" s="384"/>
      <c r="S517" s="384"/>
      <c r="T517" s="385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4"/>
      <c r="R518" s="384"/>
      <c r="S518" s="384"/>
      <c r="T518" s="385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15"/>
      <c r="P519" s="398" t="s">
        <v>69</v>
      </c>
      <c r="Q519" s="399"/>
      <c r="R519" s="399"/>
      <c r="S519" s="399"/>
      <c r="T519" s="399"/>
      <c r="U519" s="399"/>
      <c r="V519" s="400"/>
      <c r="W519" s="37" t="s">
        <v>70</v>
      </c>
      <c r="X519" s="379">
        <f>IFERROR(X513/H513,"0")+IFERROR(X514/H514,"0")+IFERROR(X515/H515,"0")+IFERROR(X516/H516,"0")+IFERROR(X517/H517,"0")+IFERROR(X518/H518,"0")</f>
        <v>0</v>
      </c>
      <c r="Y519" s="379">
        <f>IFERROR(Y513/H513,"0")+IFERROR(Y514/H514,"0")+IFERROR(Y515/H515,"0")+IFERROR(Y516/H516,"0")+IFERROR(Y517/H517,"0")+IFERROR(Y518/H518,"0")</f>
        <v>0</v>
      </c>
      <c r="Z519" s="379">
        <f>IFERROR(IF(Z513="",0,Z513),"0")+IFERROR(IF(Z514="",0,Z514),"0")+IFERROR(IF(Z515="",0,Z515),"0")+IFERROR(IF(Z516="",0,Z516),"0")+IFERROR(IF(Z517="",0,Z517),"0")+IFERROR(IF(Z518="",0,Z518),"0")</f>
        <v>0</v>
      </c>
      <c r="AA519" s="380"/>
      <c r="AB519" s="380"/>
      <c r="AC519" s="380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15"/>
      <c r="P520" s="398" t="s">
        <v>69</v>
      </c>
      <c r="Q520" s="399"/>
      <c r="R520" s="399"/>
      <c r="S520" s="399"/>
      <c r="T520" s="399"/>
      <c r="U520" s="399"/>
      <c r="V520" s="400"/>
      <c r="W520" s="37" t="s">
        <v>68</v>
      </c>
      <c r="X520" s="379">
        <f>IFERROR(SUM(X513:X518),"0")</f>
        <v>0</v>
      </c>
      <c r="Y520" s="379">
        <f>IFERROR(SUM(Y513:Y518),"0")</f>
        <v>0</v>
      </c>
      <c r="Z520" s="37"/>
      <c r="AA520" s="380"/>
      <c r="AB520" s="380"/>
      <c r="AC520" s="380"/>
    </row>
    <row r="521" spans="1:68" ht="14.25" customHeight="1" x14ac:dyDescent="0.25">
      <c r="A521" s="424" t="s">
        <v>71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373"/>
      <c r="AB521" s="373"/>
      <c r="AC521" s="373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4"/>
      <c r="R522" s="384"/>
      <c r="S522" s="384"/>
      <c r="T522" s="385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4"/>
      <c r="R523" s="384"/>
      <c r="S523" s="384"/>
      <c r="T523" s="385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4"/>
      <c r="R524" s="384"/>
      <c r="S524" s="384"/>
      <c r="T524" s="385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5"/>
      <c r="P525" s="398" t="s">
        <v>69</v>
      </c>
      <c r="Q525" s="399"/>
      <c r="R525" s="399"/>
      <c r="S525" s="399"/>
      <c r="T525" s="399"/>
      <c r="U525" s="399"/>
      <c r="V525" s="400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15"/>
      <c r="P526" s="398" t="s">
        <v>69</v>
      </c>
      <c r="Q526" s="399"/>
      <c r="R526" s="399"/>
      <c r="S526" s="399"/>
      <c r="T526" s="399"/>
      <c r="U526" s="399"/>
      <c r="V526" s="400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customHeight="1" x14ac:dyDescent="0.25">
      <c r="A527" s="424" t="s">
        <v>168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373"/>
      <c r="AB527" s="373"/>
      <c r="AC527" s="373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4"/>
      <c r="R528" s="384"/>
      <c r="S528" s="384"/>
      <c r="T528" s="385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15"/>
      <c r="P529" s="398" t="s">
        <v>69</v>
      </c>
      <c r="Q529" s="399"/>
      <c r="R529" s="399"/>
      <c r="S529" s="399"/>
      <c r="T529" s="399"/>
      <c r="U529" s="399"/>
      <c r="V529" s="400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5"/>
      <c r="P530" s="398" t="s">
        <v>69</v>
      </c>
      <c r="Q530" s="399"/>
      <c r="R530" s="399"/>
      <c r="S530" s="399"/>
      <c r="T530" s="399"/>
      <c r="U530" s="399"/>
      <c r="V530" s="400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01" t="s">
        <v>644</v>
      </c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02"/>
      <c r="O531" s="402"/>
      <c r="P531" s="402"/>
      <c r="Q531" s="402"/>
      <c r="R531" s="402"/>
      <c r="S531" s="402"/>
      <c r="T531" s="402"/>
      <c r="U531" s="402"/>
      <c r="V531" s="402"/>
      <c r="W531" s="402"/>
      <c r="X531" s="402"/>
      <c r="Y531" s="402"/>
      <c r="Z531" s="402"/>
      <c r="AA531" s="48"/>
      <c r="AB531" s="48"/>
      <c r="AC531" s="48"/>
    </row>
    <row r="532" spans="1:68" ht="16.5" customHeight="1" x14ac:dyDescent="0.25">
      <c r="A532" s="392" t="s">
        <v>644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72"/>
      <c r="AB532" s="372"/>
      <c r="AC532" s="372"/>
    </row>
    <row r="533" spans="1:68" ht="14.25" customHeight="1" x14ac:dyDescent="0.25">
      <c r="A533" s="424" t="s">
        <v>109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3"/>
      <c r="AB533" s="373"/>
      <c r="AC533" s="373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9" t="s">
        <v>647</v>
      </c>
      <c r="Q534" s="384"/>
      <c r="R534" s="384"/>
      <c r="S534" s="384"/>
      <c r="T534" s="385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9" t="s">
        <v>650</v>
      </c>
      <c r="Q535" s="384"/>
      <c r="R535" s="384"/>
      <c r="S535" s="384"/>
      <c r="T535" s="385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29" t="s">
        <v>653</v>
      </c>
      <c r="Q536" s="384"/>
      <c r="R536" s="384"/>
      <c r="S536" s="384"/>
      <c r="T536" s="385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75" t="s">
        <v>656</v>
      </c>
      <c r="Q537" s="384"/>
      <c r="R537" s="384"/>
      <c r="S537" s="384"/>
      <c r="T537" s="385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2" t="s">
        <v>659</v>
      </c>
      <c r="Q538" s="384"/>
      <c r="R538" s="384"/>
      <c r="S538" s="384"/>
      <c r="T538" s="385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4" t="s">
        <v>662</v>
      </c>
      <c r="Q539" s="384"/>
      <c r="R539" s="384"/>
      <c r="S539" s="384"/>
      <c r="T539" s="385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08" t="s">
        <v>665</v>
      </c>
      <c r="Q540" s="384"/>
      <c r="R540" s="384"/>
      <c r="S540" s="384"/>
      <c r="T540" s="385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15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15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customHeight="1" x14ac:dyDescent="0.25">
      <c r="A543" s="424" t="s">
        <v>147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373"/>
      <c r="AB543" s="373"/>
      <c r="AC543" s="373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59" t="s">
        <v>668</v>
      </c>
      <c r="Q544" s="384"/>
      <c r="R544" s="384"/>
      <c r="S544" s="384"/>
      <c r="T544" s="385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4"/>
      <c r="R545" s="384"/>
      <c r="S545" s="384"/>
      <c r="T545" s="385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08" t="s">
        <v>674</v>
      </c>
      <c r="Q546" s="384"/>
      <c r="R546" s="384"/>
      <c r="S546" s="384"/>
      <c r="T546" s="385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2" t="s">
        <v>677</v>
      </c>
      <c r="Q547" s="384"/>
      <c r="R547" s="384"/>
      <c r="S547" s="384"/>
      <c r="T547" s="385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5"/>
      <c r="P548" s="398" t="s">
        <v>69</v>
      </c>
      <c r="Q548" s="399"/>
      <c r="R548" s="399"/>
      <c r="S548" s="399"/>
      <c r="T548" s="399"/>
      <c r="U548" s="399"/>
      <c r="V548" s="400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15"/>
      <c r="P549" s="398" t="s">
        <v>69</v>
      </c>
      <c r="Q549" s="399"/>
      <c r="R549" s="399"/>
      <c r="S549" s="399"/>
      <c r="T549" s="399"/>
      <c r="U549" s="399"/>
      <c r="V549" s="400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customHeight="1" x14ac:dyDescent="0.25">
      <c r="A550" s="424" t="s">
        <v>63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373"/>
      <c r="AB550" s="373"/>
      <c r="AC550" s="373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2" t="s">
        <v>680</v>
      </c>
      <c r="Q551" s="384"/>
      <c r="R551" s="384"/>
      <c r="S551" s="384"/>
      <c r="T551" s="385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1" t="s">
        <v>683</v>
      </c>
      <c r="Q552" s="384"/>
      <c r="R552" s="384"/>
      <c r="S552" s="384"/>
      <c r="T552" s="385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69" t="s">
        <v>686</v>
      </c>
      <c r="Q553" s="384"/>
      <c r="R553" s="384"/>
      <c r="S553" s="384"/>
      <c r="T553" s="385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5" t="s">
        <v>689</v>
      </c>
      <c r="Q554" s="384"/>
      <c r="R554" s="384"/>
      <c r="S554" s="384"/>
      <c r="T554" s="385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7" t="s">
        <v>692</v>
      </c>
      <c r="Q555" s="384"/>
      <c r="R555" s="384"/>
      <c r="S555" s="384"/>
      <c r="T555" s="385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06" t="s">
        <v>695</v>
      </c>
      <c r="Q556" s="384"/>
      <c r="R556" s="384"/>
      <c r="S556" s="384"/>
      <c r="T556" s="385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4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415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79">
        <f>IFERROR(X551/H551,"0")+IFERROR(X552/H552,"0")+IFERROR(X553/H553,"0")+IFERROR(X554/H554,"0")+IFERROR(X555/H555,"0")+IFERROR(X556/H556,"0")</f>
        <v>0</v>
      </c>
      <c r="Y557" s="379">
        <f>IFERROR(Y551/H551,"0")+IFERROR(Y552/H552,"0")+IFERROR(Y553/H553,"0")+IFERROR(Y554/H554,"0")+IFERROR(Y555/H555,"0")+IFERROR(Y556/H556,"0")</f>
        <v>0</v>
      </c>
      <c r="Z557" s="379">
        <f>IFERROR(IF(Z551="",0,Z551),"0")+IFERROR(IF(Z552="",0,Z552),"0")+IFERROR(IF(Z553="",0,Z553),"0")+IFERROR(IF(Z554="",0,Z554),"0")+IFERROR(IF(Z555="",0,Z555),"0")+IFERROR(IF(Z556="",0,Z556),"0")</f>
        <v>0</v>
      </c>
      <c r="AA557" s="380"/>
      <c r="AB557" s="380"/>
      <c r="AC557" s="380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15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79">
        <f>IFERROR(SUM(X551:X556),"0")</f>
        <v>0</v>
      </c>
      <c r="Y558" s="379">
        <f>IFERROR(SUM(Y551:Y556),"0")</f>
        <v>0</v>
      </c>
      <c r="Z558" s="37"/>
      <c r="AA558" s="380"/>
      <c r="AB558" s="380"/>
      <c r="AC558" s="380"/>
    </row>
    <row r="559" spans="1:68" ht="14.25" customHeight="1" x14ac:dyDescent="0.25">
      <c r="A559" s="424" t="s">
        <v>71</v>
      </c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393"/>
      <c r="P559" s="393"/>
      <c r="Q559" s="393"/>
      <c r="R559" s="393"/>
      <c r="S559" s="393"/>
      <c r="T559" s="393"/>
      <c r="U559" s="393"/>
      <c r="V559" s="393"/>
      <c r="W559" s="393"/>
      <c r="X559" s="393"/>
      <c r="Y559" s="393"/>
      <c r="Z559" s="393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5" t="s">
        <v>698</v>
      </c>
      <c r="Q560" s="384"/>
      <c r="R560" s="384"/>
      <c r="S560" s="384"/>
      <c r="T560" s="385"/>
      <c r="U560" s="34"/>
      <c r="V560" s="34"/>
      <c r="W560" s="35" t="s">
        <v>68</v>
      </c>
      <c r="X560" s="377">
        <v>0</v>
      </c>
      <c r="Y560" s="378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3" t="s">
        <v>701</v>
      </c>
      <c r="Q561" s="384"/>
      <c r="R561" s="384"/>
      <c r="S561" s="384"/>
      <c r="T561" s="385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4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415"/>
      <c r="P562" s="398" t="s">
        <v>69</v>
      </c>
      <c r="Q562" s="399"/>
      <c r="R562" s="399"/>
      <c r="S562" s="399"/>
      <c r="T562" s="399"/>
      <c r="U562" s="399"/>
      <c r="V562" s="400"/>
      <c r="W562" s="37" t="s">
        <v>70</v>
      </c>
      <c r="X562" s="379">
        <f>IFERROR(X560/H560,"0")+IFERROR(X561/H561,"0")</f>
        <v>0</v>
      </c>
      <c r="Y562" s="379">
        <f>IFERROR(Y560/H560,"0")+IFERROR(Y561/H561,"0")</f>
        <v>0</v>
      </c>
      <c r="Z562" s="379">
        <f>IFERROR(IF(Z560="",0,Z560),"0")+IFERROR(IF(Z561="",0,Z561),"0")</f>
        <v>0</v>
      </c>
      <c r="AA562" s="380"/>
      <c r="AB562" s="380"/>
      <c r="AC562" s="380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415"/>
      <c r="P563" s="398" t="s">
        <v>69</v>
      </c>
      <c r="Q563" s="399"/>
      <c r="R563" s="399"/>
      <c r="S563" s="399"/>
      <c r="T563" s="399"/>
      <c r="U563" s="399"/>
      <c r="V563" s="400"/>
      <c r="W563" s="37" t="s">
        <v>68</v>
      </c>
      <c r="X563" s="379">
        <f>IFERROR(SUM(X560:X561),"0")</f>
        <v>0</v>
      </c>
      <c r="Y563" s="379">
        <f>IFERROR(SUM(Y560:Y561),"0")</f>
        <v>0</v>
      </c>
      <c r="Z563" s="37"/>
      <c r="AA563" s="380"/>
      <c r="AB563" s="380"/>
      <c r="AC563" s="380"/>
    </row>
    <row r="564" spans="1:68" ht="14.25" customHeight="1" x14ac:dyDescent="0.25">
      <c r="A564" s="424" t="s">
        <v>168</v>
      </c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393"/>
      <c r="P564" s="393"/>
      <c r="Q564" s="393"/>
      <c r="R564" s="393"/>
      <c r="S564" s="393"/>
      <c r="T564" s="393"/>
      <c r="U564" s="393"/>
      <c r="V564" s="393"/>
      <c r="W564" s="393"/>
      <c r="X564" s="393"/>
      <c r="Y564" s="393"/>
      <c r="Z564" s="393"/>
      <c r="AA564" s="373"/>
      <c r="AB564" s="373"/>
      <c r="AC564" s="373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1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4" t="s">
        <v>706</v>
      </c>
      <c r="Q566" s="384"/>
      <c r="R566" s="384"/>
      <c r="S566" s="384"/>
      <c r="T566" s="385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4" t="s">
        <v>709</v>
      </c>
      <c r="Q567" s="384"/>
      <c r="R567" s="384"/>
      <c r="S567" s="384"/>
      <c r="T567" s="385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39" t="s">
        <v>711</v>
      </c>
      <c r="Q568" s="384"/>
      <c r="R568" s="384"/>
      <c r="S568" s="384"/>
      <c r="T568" s="385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14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15"/>
      <c r="P569" s="398" t="s">
        <v>69</v>
      </c>
      <c r="Q569" s="399"/>
      <c r="R569" s="399"/>
      <c r="S569" s="399"/>
      <c r="T569" s="399"/>
      <c r="U569" s="399"/>
      <c r="V569" s="400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15"/>
      <c r="P570" s="398" t="s">
        <v>69</v>
      </c>
      <c r="Q570" s="399"/>
      <c r="R570" s="399"/>
      <c r="S570" s="399"/>
      <c r="T570" s="399"/>
      <c r="U570" s="399"/>
      <c r="V570" s="400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customHeight="1" x14ac:dyDescent="0.25">
      <c r="A571" s="392" t="s">
        <v>712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2"/>
      <c r="AB571" s="372"/>
      <c r="AC571" s="372"/>
    </row>
    <row r="572" spans="1:68" ht="14.25" customHeight="1" x14ac:dyDescent="0.25">
      <c r="A572" s="424" t="s">
        <v>109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78" t="s">
        <v>715</v>
      </c>
      <c r="Q573" s="384"/>
      <c r="R573" s="384"/>
      <c r="S573" s="384"/>
      <c r="T573" s="385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0" t="s">
        <v>718</v>
      </c>
      <c r="Q574" s="384"/>
      <c r="R574" s="384"/>
      <c r="S574" s="384"/>
      <c r="T574" s="385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4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415"/>
      <c r="P575" s="398" t="s">
        <v>69</v>
      </c>
      <c r="Q575" s="399"/>
      <c r="R575" s="399"/>
      <c r="S575" s="399"/>
      <c r="T575" s="399"/>
      <c r="U575" s="399"/>
      <c r="V575" s="400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415"/>
      <c r="P576" s="398" t="s">
        <v>69</v>
      </c>
      <c r="Q576" s="399"/>
      <c r="R576" s="399"/>
      <c r="S576" s="399"/>
      <c r="T576" s="399"/>
      <c r="U576" s="399"/>
      <c r="V576" s="400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424" t="s">
        <v>147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5" t="s">
        <v>721</v>
      </c>
      <c r="Q578" s="384"/>
      <c r="R578" s="384"/>
      <c r="S578" s="384"/>
      <c r="T578" s="385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4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5"/>
      <c r="P579" s="398" t="s">
        <v>69</v>
      </c>
      <c r="Q579" s="399"/>
      <c r="R579" s="399"/>
      <c r="S579" s="399"/>
      <c r="T579" s="399"/>
      <c r="U579" s="399"/>
      <c r="V579" s="400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15"/>
      <c r="P580" s="398" t="s">
        <v>69</v>
      </c>
      <c r="Q580" s="399"/>
      <c r="R580" s="399"/>
      <c r="S580" s="399"/>
      <c r="T580" s="399"/>
      <c r="U580" s="399"/>
      <c r="V580" s="400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424" t="s">
        <v>63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73"/>
      <c r="AB581" s="373"/>
      <c r="AC581" s="373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8" t="s">
        <v>724</v>
      </c>
      <c r="Q582" s="384"/>
      <c r="R582" s="384"/>
      <c r="S582" s="384"/>
      <c r="T582" s="385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4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15"/>
      <c r="P583" s="398" t="s">
        <v>69</v>
      </c>
      <c r="Q583" s="399"/>
      <c r="R583" s="399"/>
      <c r="S583" s="399"/>
      <c r="T583" s="399"/>
      <c r="U583" s="399"/>
      <c r="V583" s="400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5"/>
      <c r="P584" s="398" t="s">
        <v>69</v>
      </c>
      <c r="Q584" s="399"/>
      <c r="R584" s="399"/>
      <c r="S584" s="399"/>
      <c r="T584" s="399"/>
      <c r="U584" s="399"/>
      <c r="V584" s="400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424" t="s">
        <v>71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5" t="s">
        <v>727</v>
      </c>
      <c r="Q586" s="384"/>
      <c r="R586" s="384"/>
      <c r="S586" s="384"/>
      <c r="T586" s="385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4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15"/>
      <c r="P587" s="398" t="s">
        <v>69</v>
      </c>
      <c r="Q587" s="399"/>
      <c r="R587" s="399"/>
      <c r="S587" s="399"/>
      <c r="T587" s="399"/>
      <c r="U587" s="399"/>
      <c r="V587" s="400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5"/>
      <c r="P588" s="398" t="s">
        <v>69</v>
      </c>
      <c r="Q588" s="399"/>
      <c r="R588" s="399"/>
      <c r="S588" s="399"/>
      <c r="T588" s="399"/>
      <c r="U588" s="399"/>
      <c r="V588" s="400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7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38"/>
      <c r="P589" s="539" t="s">
        <v>728</v>
      </c>
      <c r="Q589" s="525"/>
      <c r="R589" s="525"/>
      <c r="S589" s="525"/>
      <c r="T589" s="525"/>
      <c r="U589" s="525"/>
      <c r="V589" s="526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3811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3824</v>
      </c>
      <c r="Z589" s="37"/>
      <c r="AA589" s="380"/>
      <c r="AB589" s="380"/>
      <c r="AC589" s="380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38"/>
      <c r="P590" s="539" t="s">
        <v>729</v>
      </c>
      <c r="Q590" s="525"/>
      <c r="R590" s="525"/>
      <c r="S590" s="525"/>
      <c r="T590" s="525"/>
      <c r="U590" s="525"/>
      <c r="V590" s="526"/>
      <c r="W590" s="37" t="s">
        <v>68</v>
      </c>
      <c r="X590" s="379">
        <f>IFERROR(SUM(BM22:BM586),"0")</f>
        <v>4051.9613846153848</v>
      </c>
      <c r="Y590" s="379">
        <f>IFERROR(SUM(BN22:BN586),"0")</f>
        <v>4065.4960000000001</v>
      </c>
      <c r="Z590" s="37"/>
      <c r="AA590" s="380"/>
      <c r="AB590" s="380"/>
      <c r="AC590" s="380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38"/>
      <c r="P591" s="539" t="s">
        <v>730</v>
      </c>
      <c r="Q591" s="525"/>
      <c r="R591" s="525"/>
      <c r="S591" s="525"/>
      <c r="T591" s="525"/>
      <c r="U591" s="525"/>
      <c r="V591" s="526"/>
      <c r="W591" s="37" t="s">
        <v>731</v>
      </c>
      <c r="X591" s="38">
        <f>ROUNDUP(SUM(BO22:BO586),0)</f>
        <v>9</v>
      </c>
      <c r="Y591" s="38">
        <f>ROUNDUP(SUM(BP22:BP586),0)</f>
        <v>9</v>
      </c>
      <c r="Z591" s="37"/>
      <c r="AA591" s="380"/>
      <c r="AB591" s="380"/>
      <c r="AC591" s="380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38"/>
      <c r="P592" s="539" t="s">
        <v>732</v>
      </c>
      <c r="Q592" s="525"/>
      <c r="R592" s="525"/>
      <c r="S592" s="525"/>
      <c r="T592" s="525"/>
      <c r="U592" s="525"/>
      <c r="V592" s="526"/>
      <c r="W592" s="37" t="s">
        <v>68</v>
      </c>
      <c r="X592" s="379">
        <f>GrossWeightTotal+PalletQtyTotal*25</f>
        <v>4276.9613846153843</v>
      </c>
      <c r="Y592" s="379">
        <f>GrossWeightTotalR+PalletQtyTotalR*25</f>
        <v>4290.4960000000001</v>
      </c>
      <c r="Z592" s="37"/>
      <c r="AA592" s="380"/>
      <c r="AB592" s="380"/>
      <c r="AC592" s="380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38"/>
      <c r="P593" s="539" t="s">
        <v>733</v>
      </c>
      <c r="Q593" s="525"/>
      <c r="R593" s="525"/>
      <c r="S593" s="525"/>
      <c r="T593" s="525"/>
      <c r="U593" s="525"/>
      <c r="V593" s="526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440.94871794871796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442</v>
      </c>
      <c r="Z593" s="37"/>
      <c r="AA593" s="380"/>
      <c r="AB593" s="380"/>
      <c r="AC593" s="380"/>
    </row>
    <row r="594" spans="1:32" ht="14.25" customHeight="1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438"/>
      <c r="P594" s="539" t="s">
        <v>734</v>
      </c>
      <c r="Q594" s="525"/>
      <c r="R594" s="525"/>
      <c r="S594" s="525"/>
      <c r="T594" s="525"/>
      <c r="U594" s="525"/>
      <c r="V594" s="526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9.5745199999999979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96" t="s">
        <v>107</v>
      </c>
      <c r="D596" s="501"/>
      <c r="E596" s="501"/>
      <c r="F596" s="501"/>
      <c r="G596" s="501"/>
      <c r="H596" s="502"/>
      <c r="I596" s="396" t="s">
        <v>258</v>
      </c>
      <c r="J596" s="501"/>
      <c r="K596" s="501"/>
      <c r="L596" s="501"/>
      <c r="M596" s="501"/>
      <c r="N596" s="501"/>
      <c r="O596" s="501"/>
      <c r="P596" s="501"/>
      <c r="Q596" s="501"/>
      <c r="R596" s="501"/>
      <c r="S596" s="501"/>
      <c r="T596" s="501"/>
      <c r="U596" s="501"/>
      <c r="V596" s="502"/>
      <c r="W596" s="396" t="s">
        <v>478</v>
      </c>
      <c r="X596" s="502"/>
      <c r="Y596" s="396" t="s">
        <v>532</v>
      </c>
      <c r="Z596" s="501"/>
      <c r="AA596" s="501"/>
      <c r="AB596" s="502"/>
      <c r="AC596" s="374" t="s">
        <v>603</v>
      </c>
      <c r="AD596" s="396" t="s">
        <v>644</v>
      </c>
      <c r="AE596" s="502"/>
      <c r="AF596" s="375"/>
    </row>
    <row r="597" spans="1:32" ht="14.25" customHeight="1" thickTop="1" x14ac:dyDescent="0.2">
      <c r="A597" s="542" t="s">
        <v>737</v>
      </c>
      <c r="B597" s="396" t="s">
        <v>62</v>
      </c>
      <c r="C597" s="396" t="s">
        <v>108</v>
      </c>
      <c r="D597" s="396" t="s">
        <v>128</v>
      </c>
      <c r="E597" s="396" t="s">
        <v>174</v>
      </c>
      <c r="F597" s="396" t="s">
        <v>190</v>
      </c>
      <c r="G597" s="396" t="s">
        <v>226</v>
      </c>
      <c r="H597" s="396" t="s">
        <v>107</v>
      </c>
      <c r="I597" s="396" t="s">
        <v>259</v>
      </c>
      <c r="J597" s="396" t="s">
        <v>276</v>
      </c>
      <c r="K597" s="396" t="s">
        <v>332</v>
      </c>
      <c r="L597" s="375"/>
      <c r="M597" s="396" t="s">
        <v>347</v>
      </c>
      <c r="N597" s="375"/>
      <c r="O597" s="396" t="s">
        <v>363</v>
      </c>
      <c r="P597" s="396" t="s">
        <v>376</v>
      </c>
      <c r="Q597" s="396" t="s">
        <v>379</v>
      </c>
      <c r="R597" s="396" t="s">
        <v>386</v>
      </c>
      <c r="S597" s="396" t="s">
        <v>397</v>
      </c>
      <c r="T597" s="396" t="s">
        <v>400</v>
      </c>
      <c r="U597" s="396" t="s">
        <v>407</v>
      </c>
      <c r="V597" s="396" t="s">
        <v>469</v>
      </c>
      <c r="W597" s="396" t="s">
        <v>479</v>
      </c>
      <c r="X597" s="396" t="s">
        <v>507</v>
      </c>
      <c r="Y597" s="396" t="s">
        <v>533</v>
      </c>
      <c r="Z597" s="396" t="s">
        <v>578</v>
      </c>
      <c r="AA597" s="396" t="s">
        <v>593</v>
      </c>
      <c r="AB597" s="396" t="s">
        <v>600</v>
      </c>
      <c r="AC597" s="396" t="s">
        <v>603</v>
      </c>
      <c r="AD597" s="396" t="s">
        <v>644</v>
      </c>
      <c r="AE597" s="396" t="s">
        <v>712</v>
      </c>
      <c r="AF597" s="375"/>
    </row>
    <row r="598" spans="1:32" ht="13.5" customHeight="1" thickBot="1" x14ac:dyDescent="0.25">
      <c r="A598" s="543"/>
      <c r="B598" s="397"/>
      <c r="C598" s="397"/>
      <c r="D598" s="397"/>
      <c r="E598" s="397"/>
      <c r="F598" s="397"/>
      <c r="G598" s="397"/>
      <c r="H598" s="397"/>
      <c r="I598" s="397"/>
      <c r="J598" s="397"/>
      <c r="K598" s="397"/>
      <c r="L598" s="375"/>
      <c r="M598" s="397"/>
      <c r="N598" s="375"/>
      <c r="O598" s="397"/>
      <c r="P598" s="397"/>
      <c r="Q598" s="397"/>
      <c r="R598" s="397"/>
      <c r="S598" s="397"/>
      <c r="T598" s="397"/>
      <c r="U598" s="397"/>
      <c r="V598" s="397"/>
      <c r="W598" s="397"/>
      <c r="X598" s="397"/>
      <c r="Y598" s="397"/>
      <c r="Z598" s="397"/>
      <c r="AA598" s="397"/>
      <c r="AB598" s="397"/>
      <c r="AC598" s="397"/>
      <c r="AD598" s="397"/>
      <c r="AE598" s="397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0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599" s="46">
        <f>IFERROR(Y104*1,"0")+IFERROR(Y105*1,"0")+IFERROR(Y106*1,"0")+IFERROR(Y110*1,"0")+IFERROR(Y111*1,"0")+IFERROR(Y112*1,"0")+IFERROR(Y113*1,"0")+IFERROR(Y114*1,"0")</f>
        <v>0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46">
        <f>IFERROR(Y188*1,"0")+IFERROR(Y189*1,"0")+IFERROR(Y190*1,"0")+IFERROR(Y191*1,"0")+IFERROR(Y192*1,"0")+IFERROR(Y193*1,"0")+IFERROR(Y194*1,"0")+IFERROR(Y195*1,"0")</f>
        <v>0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599" s="46">
        <f>IFERROR(Y244*1,"0")+IFERROR(Y245*1,"0")+IFERROR(Y246*1,"0")+IFERROR(Y247*1,"0")+IFERROR(Y248*1,"0")+IFERROR(Y249*1,"0")+IFERROR(Y250*1,"0")+IFERROR(Y251*1,"0")</f>
        <v>0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8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3006</v>
      </c>
      <c r="V599" s="46">
        <f>IFERROR(Y361*1,"0")+IFERROR(Y365*1,"0")+IFERROR(Y366*1,"0")+IFERROR(Y367*1,"0")</f>
        <v>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810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0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P365:T365"/>
    <mergeCell ref="P387:V387"/>
    <mergeCell ref="P151:T151"/>
    <mergeCell ref="D97:E97"/>
    <mergeCell ref="D566:E566"/>
    <mergeCell ref="P449:T449"/>
    <mergeCell ref="P76:V76"/>
    <mergeCell ref="A426:Z426"/>
    <mergeCell ref="A255:Z255"/>
    <mergeCell ref="D553:E553"/>
    <mergeCell ref="A364:Z364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D293:E293"/>
    <mergeCell ref="P163:V163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N17:N18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A254:Z254"/>
    <mergeCell ref="P121:T121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P123:T123"/>
    <mergeCell ref="P529:V529"/>
    <mergeCell ref="P34:T34"/>
    <mergeCell ref="P105:T105"/>
    <mergeCell ref="P547:T547"/>
    <mergeCell ref="D86:E86"/>
    <mergeCell ref="D257:E257"/>
    <mergeCell ref="S597:S598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P286:V286"/>
    <mergeCell ref="P584:V584"/>
    <mergeCell ref="A531:Z531"/>
    <mergeCell ref="P592:V592"/>
    <mergeCell ref="P536:T536"/>
    <mergeCell ref="P358:V358"/>
    <mergeCell ref="A411:O412"/>
    <mergeCell ref="P110:T110"/>
    <mergeCell ref="R597:R598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P470:T470"/>
    <mergeCell ref="P188:T188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D247:E247"/>
    <mergeCell ref="Y596:AB596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256:E256"/>
    <mergeCell ref="D85:E85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P535:T535"/>
    <mergeCell ref="P212:T212"/>
    <mergeCell ref="P554:T554"/>
    <mergeCell ref="D497:E497"/>
    <mergeCell ref="D586:E586"/>
    <mergeCell ref="P257:T257"/>
    <mergeCell ref="P570:V570"/>
    <mergeCell ref="A346:Z346"/>
    <mergeCell ref="D194:E194"/>
    <mergeCell ref="P100:V100"/>
    <mergeCell ref="P265:V265"/>
    <mergeCell ref="P94:V94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P44:V44"/>
    <mergeCell ref="D367:E36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13:M13"/>
    <mergeCell ref="A496:Z496"/>
    <mergeCell ref="A59:O60"/>
    <mergeCell ref="D87:E87"/>
    <mergeCell ref="A401:Z401"/>
    <mergeCell ref="P476:V476"/>
    <mergeCell ref="D222:E222"/>
    <mergeCell ref="P35:T35"/>
    <mergeCell ref="A529:O530"/>
    <mergeCell ref="G17:G18"/>
    <mergeCell ref="P333:T333"/>
    <mergeCell ref="D314:E314"/>
    <mergeCell ref="P184:V184"/>
    <mergeCell ref="A152:O153"/>
    <mergeCell ref="A143:Z143"/>
    <mergeCell ref="P407:V407"/>
    <mergeCell ref="P382:V382"/>
    <mergeCell ref="P357:V357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P285:T285"/>
    <mergeCell ref="P65:V65"/>
    <mergeCell ref="W597:W598"/>
    <mergeCell ref="A126:Z126"/>
    <mergeCell ref="P501:T501"/>
    <mergeCell ref="D251:E251"/>
    <mergeCell ref="A495:Z495"/>
    <mergeCell ref="A324:Z324"/>
    <mergeCell ref="A109:Z109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491:T491"/>
    <mergeCell ref="P260:T260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40:O41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D456:E456"/>
    <mergeCell ref="D396:E396"/>
    <mergeCell ref="Q9:R9"/>
    <mergeCell ref="D451:E451"/>
    <mergeCell ref="A331:Z331"/>
    <mergeCell ref="P49:V49"/>
    <mergeCell ref="P36:V36"/>
    <mergeCell ref="A303:Z303"/>
    <mergeCell ref="A159:Z159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P182:T182"/>
    <mergeCell ref="Q12:R12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P246:T246"/>
    <mergeCell ref="P133:V133"/>
    <mergeCell ref="D1:F1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D565:E565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D375:E375"/>
    <mergeCell ref="P258:T258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A169:O170"/>
    <mergeCell ref="A46:Z46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P39:T39"/>
    <mergeCell ref="P537:T537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P565:T565"/>
    <mergeCell ref="P45:V45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D160:E160"/>
    <mergeCell ref="D561:E561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474:E474"/>
    <mergeCell ref="A458:O459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741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8" spans="2:8" x14ac:dyDescent="0.2">
      <c r="B8" s="47" t="s">
        <v>747</v>
      </c>
      <c r="C8" s="47" t="s">
        <v>748</v>
      </c>
      <c r="D8" s="47" t="s">
        <v>749</v>
      </c>
      <c r="E8" s="47"/>
    </row>
    <row r="9" spans="2:8" x14ac:dyDescent="0.2">
      <c r="B9" s="47" t="s">
        <v>750</v>
      </c>
      <c r="C9" s="47" t="s">
        <v>751</v>
      </c>
      <c r="D9" s="47" t="s">
        <v>752</v>
      </c>
      <c r="E9" s="47"/>
    </row>
    <row r="10" spans="2:8" x14ac:dyDescent="0.2">
      <c r="B10" s="47" t="s">
        <v>14</v>
      </c>
      <c r="C10" s="47" t="s">
        <v>753</v>
      </c>
      <c r="D10" s="47" t="s">
        <v>754</v>
      </c>
      <c r="E10" s="47"/>
    </row>
    <row r="11" spans="2:8" x14ac:dyDescent="0.2">
      <c r="B11" s="47" t="s">
        <v>755</v>
      </c>
      <c r="C11" s="47" t="s">
        <v>756</v>
      </c>
      <c r="D11" s="47" t="s">
        <v>757</v>
      </c>
      <c r="E11" s="47"/>
    </row>
    <row r="13" spans="2:8" x14ac:dyDescent="0.2">
      <c r="B13" s="47" t="s">
        <v>758</v>
      </c>
      <c r="C13" s="47" t="s">
        <v>742</v>
      </c>
      <c r="D13" s="47"/>
      <c r="E13" s="47"/>
    </row>
    <row r="15" spans="2:8" x14ac:dyDescent="0.2">
      <c r="B15" s="47" t="s">
        <v>759</v>
      </c>
      <c r="C15" s="47" t="s">
        <v>745</v>
      </c>
      <c r="D15" s="47"/>
      <c r="E15" s="47"/>
    </row>
    <row r="17" spans="2:5" x14ac:dyDescent="0.2">
      <c r="B17" s="47" t="s">
        <v>760</v>
      </c>
      <c r="C17" s="47" t="s">
        <v>748</v>
      </c>
      <c r="D17" s="47"/>
      <c r="E17" s="47"/>
    </row>
    <row r="19" spans="2:5" x14ac:dyDescent="0.2">
      <c r="B19" s="47" t="s">
        <v>761</v>
      </c>
      <c r="C19" s="47" t="s">
        <v>751</v>
      </c>
      <c r="D19" s="47"/>
      <c r="E19" s="47"/>
    </row>
    <row r="21" spans="2:5" x14ac:dyDescent="0.2">
      <c r="B21" s="47" t="s">
        <v>762</v>
      </c>
      <c r="C21" s="47" t="s">
        <v>753</v>
      </c>
      <c r="D21" s="47"/>
      <c r="E21" s="47"/>
    </row>
    <row r="23" spans="2:5" x14ac:dyDescent="0.2">
      <c r="B23" s="47" t="s">
        <v>763</v>
      </c>
      <c r="C23" s="47" t="s">
        <v>756</v>
      </c>
      <c r="D23" s="47"/>
      <c r="E23" s="47"/>
    </row>
    <row r="25" spans="2:5" x14ac:dyDescent="0.2">
      <c r="B25" s="47" t="s">
        <v>764</v>
      </c>
      <c r="C25" s="47"/>
      <c r="D25" s="47"/>
      <c r="E25" s="47"/>
    </row>
    <row r="26" spans="2:5" x14ac:dyDescent="0.2">
      <c r="B26" s="47" t="s">
        <v>765</v>
      </c>
      <c r="C26" s="47"/>
      <c r="D26" s="47"/>
      <c r="E26" s="47"/>
    </row>
    <row r="27" spans="2:5" x14ac:dyDescent="0.2">
      <c r="B27" s="47" t="s">
        <v>766</v>
      </c>
      <c r="C27" s="47"/>
      <c r="D27" s="47"/>
      <c r="E27" s="47"/>
    </row>
    <row r="28" spans="2:5" x14ac:dyDescent="0.2">
      <c r="B28" s="47" t="s">
        <v>767</v>
      </c>
      <c r="C28" s="47"/>
      <c r="D28" s="47"/>
      <c r="E28" s="47"/>
    </row>
    <row r="29" spans="2:5" x14ac:dyDescent="0.2">
      <c r="B29" s="47" t="s">
        <v>768</v>
      </c>
      <c r="C29" s="47"/>
      <c r="D29" s="47"/>
      <c r="E29" s="47"/>
    </row>
    <row r="30" spans="2:5" x14ac:dyDescent="0.2">
      <c r="B30" s="47" t="s">
        <v>769</v>
      </c>
      <c r="C30" s="47"/>
      <c r="D30" s="47"/>
      <c r="E30" s="47"/>
    </row>
    <row r="31" spans="2:5" x14ac:dyDescent="0.2">
      <c r="B31" s="47" t="s">
        <v>770</v>
      </c>
      <c r="C31" s="47"/>
      <c r="D31" s="47"/>
      <c r="E31" s="47"/>
    </row>
    <row r="32" spans="2:5" x14ac:dyDescent="0.2">
      <c r="B32" s="47" t="s">
        <v>771</v>
      </c>
      <c r="C32" s="47"/>
      <c r="D32" s="47"/>
      <c r="E32" s="47"/>
    </row>
    <row r="33" spans="2:5" x14ac:dyDescent="0.2">
      <c r="B33" s="47" t="s">
        <v>772</v>
      </c>
      <c r="C33" s="47"/>
      <c r="D33" s="47"/>
      <c r="E33" s="47"/>
    </row>
    <row r="34" spans="2:5" x14ac:dyDescent="0.2">
      <c r="B34" s="47" t="s">
        <v>773</v>
      </c>
      <c r="C34" s="47"/>
      <c r="D34" s="47"/>
      <c r="E34" s="47"/>
    </row>
    <row r="35" spans="2:5" x14ac:dyDescent="0.2">
      <c r="B35" s="47" t="s">
        <v>774</v>
      </c>
      <c r="C35" s="47"/>
      <c r="D35" s="47"/>
      <c r="E35" s="47"/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2024-09-03T07:57:30Z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