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37A9E30-F9A5-4839-BF00-DB2EA96FE6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Y232" i="1" s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N188" i="1"/>
  <c r="BM188" i="1"/>
  <c r="Z188" i="1"/>
  <c r="Y188" i="1"/>
  <c r="Y197" i="1" s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Y174" i="1"/>
  <c r="BP174" i="1" s="1"/>
  <c r="P174" i="1"/>
  <c r="BO173" i="1"/>
  <c r="BN173" i="1"/>
  <c r="BM173" i="1"/>
  <c r="Z173" i="1"/>
  <c r="Y173" i="1"/>
  <c r="BP173" i="1" s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2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Y132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5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Z115" i="1" s="1"/>
  <c r="BN111" i="1"/>
  <c r="Z113" i="1"/>
  <c r="BN113" i="1"/>
  <c r="Y116" i="1"/>
  <c r="F599" i="1"/>
  <c r="Z120" i="1"/>
  <c r="Z124" i="1" s="1"/>
  <c r="BN120" i="1"/>
  <c r="BP120" i="1"/>
  <c r="Z122" i="1"/>
  <c r="BN122" i="1"/>
  <c r="Y125" i="1"/>
  <c r="Z129" i="1"/>
  <c r="Z132" i="1" s="1"/>
  <c r="BN129" i="1"/>
  <c r="BP129" i="1"/>
  <c r="Z136" i="1"/>
  <c r="Z141" i="1" s="1"/>
  <c r="BN136" i="1"/>
  <c r="Z138" i="1"/>
  <c r="BN138" i="1"/>
  <c r="Z140" i="1"/>
  <c r="BN140" i="1"/>
  <c r="Y141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BP188" i="1"/>
  <c r="Z190" i="1"/>
  <c r="BN190" i="1"/>
  <c r="Z192" i="1"/>
  <c r="BN192" i="1"/>
  <c r="BP193" i="1"/>
  <c r="BN193" i="1"/>
  <c r="BP195" i="1"/>
  <c r="BN195" i="1"/>
  <c r="Z195" i="1"/>
  <c r="J599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Z295" i="1" s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BP319" i="1"/>
  <c r="BN319" i="1"/>
  <c r="Z319" i="1"/>
  <c r="BP327" i="1"/>
  <c r="BN327" i="1"/>
  <c r="Z327" i="1"/>
  <c r="BP366" i="1"/>
  <c r="BN366" i="1"/>
  <c r="Z366" i="1"/>
  <c r="Z368" i="1" s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H9" i="1"/>
  <c r="Y24" i="1"/>
  <c r="Y59" i="1"/>
  <c r="Y76" i="1"/>
  <c r="Y170" i="1"/>
  <c r="BN175" i="1"/>
  <c r="Z181" i="1"/>
  <c r="BN181" i="1"/>
  <c r="I599" i="1"/>
  <c r="Y196" i="1"/>
  <c r="Z189" i="1"/>
  <c r="Z196" i="1" s="1"/>
  <c r="BN189" i="1"/>
  <c r="Z191" i="1"/>
  <c r="BN191" i="1"/>
  <c r="Z193" i="1"/>
  <c r="Y202" i="1"/>
  <c r="BP206" i="1"/>
  <c r="BN206" i="1"/>
  <c r="Z206" i="1"/>
  <c r="Z207" i="1" s="1"/>
  <c r="Y208" i="1"/>
  <c r="Y219" i="1"/>
  <c r="BP210" i="1"/>
  <c r="BN210" i="1"/>
  <c r="Z210" i="1"/>
  <c r="Z218" i="1" s="1"/>
  <c r="BP214" i="1"/>
  <c r="BN214" i="1"/>
  <c r="Z214" i="1"/>
  <c r="Y218" i="1"/>
  <c r="BP222" i="1"/>
  <c r="BN222" i="1"/>
  <c r="Z222" i="1"/>
  <c r="Z232" i="1" s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Z264" i="1" s="1"/>
  <c r="BP260" i="1"/>
  <c r="BN260" i="1"/>
  <c r="Z260" i="1"/>
  <c r="Y264" i="1"/>
  <c r="BP270" i="1"/>
  <c r="BN270" i="1"/>
  <c r="Z270" i="1"/>
  <c r="Z274" i="1" s="1"/>
  <c r="Y274" i="1"/>
  <c r="Z286" i="1"/>
  <c r="BP284" i="1"/>
  <c r="BN284" i="1"/>
  <c r="Z284" i="1"/>
  <c r="R599" i="1"/>
  <c r="BP293" i="1"/>
  <c r="BN293" i="1"/>
  <c r="Z293" i="1"/>
  <c r="Y310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Z351" i="1"/>
  <c r="BP349" i="1"/>
  <c r="BN349" i="1"/>
  <c r="Z349" i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Z599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Y352" i="1"/>
  <c r="BP355" i="1"/>
  <c r="BN355" i="1"/>
  <c r="Z355" i="1"/>
  <c r="Z357" i="1" s="1"/>
  <c r="V599" i="1"/>
  <c r="Y36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Z393" i="1" s="1"/>
  <c r="X599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Z476" i="1" s="1"/>
  <c r="BP515" i="1"/>
  <c r="BN515" i="1"/>
  <c r="Z515" i="1"/>
  <c r="Y519" i="1"/>
  <c r="BP523" i="1"/>
  <c r="BN523" i="1"/>
  <c r="Z523" i="1"/>
  <c r="Z525" i="1" s="1"/>
  <c r="Y525" i="1"/>
  <c r="Y569" i="1"/>
  <c r="BP565" i="1"/>
  <c r="BN565" i="1"/>
  <c r="Z565" i="1"/>
  <c r="Y570" i="1"/>
  <c r="BP567" i="1"/>
  <c r="BN567" i="1"/>
  <c r="Z567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19" i="1" l="1"/>
  <c r="Z505" i="1"/>
  <c r="Z569" i="1"/>
  <c r="Z453" i="1"/>
  <c r="Z322" i="1"/>
  <c r="Y591" i="1"/>
  <c r="Z557" i="1"/>
  <c r="Z541" i="1"/>
  <c r="Z487" i="1"/>
  <c r="Y589" i="1"/>
  <c r="Z183" i="1"/>
  <c r="Z594" i="1" s="1"/>
  <c r="Y593" i="1"/>
  <c r="Y590" i="1"/>
  <c r="Y592" i="1" l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<sst xmlns="http://schemas.openxmlformats.org/spreadsheetml/2006/main" count="2431" uniqueCount="775">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</sst>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76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10</v>
      </c>
      <c r="Y53" s="378">
        <f t="shared" ref="Y53:Y58" si="6">IFERROR(IF(X53="",0,CEILING((X53/$H53),1)*$H53),"")</f>
        <v>10.8</v>
      </c>
      <c r="Z53" s="36">
        <f>IFERROR(IF(Y53=0,"",ROUNDUP(Y53/H53,0)*0.02175),"")</f>
        <v>2.1749999999999999E-2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10.444444444444443</v>
      </c>
      <c r="BN53" s="64">
        <f t="shared" ref="BN53:BN58" si="8">IFERROR(Y53*I53/H53,"0")</f>
        <v>11.28</v>
      </c>
      <c r="BO53" s="64">
        <f t="shared" ref="BO53:BO58" si="9">IFERROR(1/J53*(X53/H53),"0")</f>
        <v>1.653439153439153E-2</v>
      </c>
      <c r="BP53" s="64">
        <f t="shared" ref="BP53:BP58" si="10">IFERROR(1/J53*(Y53/H53),"0")</f>
        <v>1.7857142857142856E-2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0.92592592592592582</v>
      </c>
      <c r="Y59" s="379">
        <f>IFERROR(Y53/H53,"0")+IFERROR(Y54/H54,"0")+IFERROR(Y55/H55,"0")+IFERROR(Y56/H56,"0")+IFERROR(Y57/H57,"0")+IFERROR(Y58/H58,"0")</f>
        <v>1</v>
      </c>
      <c r="Z59" s="379">
        <f>IFERROR(IF(Z53="",0,Z53),"0")+IFERROR(IF(Z54="",0,Z54),"0")+IFERROR(IF(Z55="",0,Z55),"0")+IFERROR(IF(Z56="",0,Z56),"0")+IFERROR(IF(Z57="",0,Z57),"0")+IFERROR(IF(Z58="",0,Z58),"0")</f>
        <v>2.1749999999999999E-2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10</v>
      </c>
      <c r="Y60" s="379">
        <f>IFERROR(SUM(Y53:Y58),"0")</f>
        <v>10.8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30</v>
      </c>
      <c r="Y70" s="378">
        <f t="shared" si="11"/>
        <v>32.400000000000006</v>
      </c>
      <c r="Z70" s="36">
        <f>IFERROR(IF(Y70=0,"",ROUNDUP(Y70/H70,0)*0.02175),"")</f>
        <v>6.5250000000000002E-2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31.333333333333329</v>
      </c>
      <c r="BN70" s="64">
        <f t="shared" si="13"/>
        <v>33.840000000000003</v>
      </c>
      <c r="BO70" s="64">
        <f t="shared" si="14"/>
        <v>4.96031746031746E-2</v>
      </c>
      <c r="BP70" s="64">
        <f t="shared" si="15"/>
        <v>5.3571428571428575E-2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9</v>
      </c>
      <c r="Y74" s="378">
        <f t="shared" si="11"/>
        <v>9</v>
      </c>
      <c r="Z74" s="36">
        <f>IFERROR(IF(Y74=0,"",ROUNDUP(Y74/H74,0)*0.00937),"")</f>
        <v>1.874E-2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9.48</v>
      </c>
      <c r="BN74" s="64">
        <f t="shared" si="13"/>
        <v>9.48</v>
      </c>
      <c r="BO74" s="64">
        <f t="shared" si="14"/>
        <v>1.6666666666666666E-2</v>
      </c>
      <c r="BP74" s="64">
        <f t="shared" si="15"/>
        <v>1.6666666666666666E-2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4.7777777777777777</v>
      </c>
      <c r="Y75" s="379">
        <f>IFERROR(Y68/H68,"0")+IFERROR(Y69/H69,"0")+IFERROR(Y70/H70,"0")+IFERROR(Y71/H71,"0")+IFERROR(Y72/H72,"0")+IFERROR(Y73/H73,"0")+IFERROR(Y74/H74,"0")</f>
        <v>5</v>
      </c>
      <c r="Z75" s="379">
        <f>IFERROR(IF(Z68="",0,Z68),"0")+IFERROR(IF(Z69="",0,Z69),"0")+IFERROR(IF(Z70="",0,Z70),"0")+IFERROR(IF(Z71="",0,Z71),"0")+IFERROR(IF(Z72="",0,Z72),"0")+IFERROR(IF(Z73="",0,Z73),"0")+IFERROR(IF(Z74="",0,Z74),"0")</f>
        <v>8.3990000000000009E-2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39</v>
      </c>
      <c r="Y76" s="379">
        <f>IFERROR(SUM(Y68:Y74),"0")</f>
        <v>41.400000000000006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10</v>
      </c>
      <c r="Y78" s="378">
        <f>IFERROR(IF(X78="",0,CEILING((X78/$H78),1)*$H78),"")</f>
        <v>10.8</v>
      </c>
      <c r="Z78" s="36">
        <f>IFERROR(IF(Y78=0,"",ROUNDUP(Y78/H78,0)*0.02175),"")</f>
        <v>2.1749999999999999E-2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10.444444444444443</v>
      </c>
      <c r="BN78" s="64">
        <f>IFERROR(Y78*I78/H78,"0")</f>
        <v>11.28</v>
      </c>
      <c r="BO78" s="64">
        <f>IFERROR(1/J78*(X78/H78),"0")</f>
        <v>1.653439153439153E-2</v>
      </c>
      <c r="BP78" s="64">
        <f>IFERROR(1/J78*(Y78/H78),"0")</f>
        <v>1.7857142857142856E-2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0.92592592592592582</v>
      </c>
      <c r="Y80" s="379">
        <f>IFERROR(Y78/H78,"0")+IFERROR(Y79/H79,"0")</f>
        <v>1</v>
      </c>
      <c r="Z80" s="379">
        <f>IFERROR(IF(Z78="",0,Z78),"0")+IFERROR(IF(Z79="",0,Z79),"0")</f>
        <v>2.1749999999999999E-2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10</v>
      </c>
      <c r="Y81" s="379">
        <f>IFERROR(SUM(Y78:Y79),"0")</f>
        <v>10.8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10</v>
      </c>
      <c r="Y104" s="378">
        <f>IFERROR(IF(X104="",0,CEILING((X104/$H104),1)*$H104),"")</f>
        <v>10.8</v>
      </c>
      <c r="Z104" s="36">
        <f>IFERROR(IF(Y104=0,"",ROUNDUP(Y104/H104,0)*0.02175),"")</f>
        <v>2.1749999999999999E-2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10.444444444444443</v>
      </c>
      <c r="BN104" s="64">
        <f>IFERROR(Y104*I104/H104,"0")</f>
        <v>11.28</v>
      </c>
      <c r="BO104" s="64">
        <f>IFERROR(1/J104*(X104/H104),"0")</f>
        <v>1.653439153439153E-2</v>
      </c>
      <c r="BP104" s="64">
        <f>IFERROR(1/J104*(Y104/H104),"0")</f>
        <v>1.7857142857142856E-2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0.92592592592592582</v>
      </c>
      <c r="Y107" s="379">
        <f>IFERROR(Y104/H104,"0")+IFERROR(Y105/H105,"0")+IFERROR(Y106/H106,"0")</f>
        <v>1</v>
      </c>
      <c r="Z107" s="379">
        <f>IFERROR(IF(Z104="",0,Z104),"0")+IFERROR(IF(Z105="",0,Z105),"0")+IFERROR(IF(Z106="",0,Z106),"0")</f>
        <v>2.1749999999999999E-2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10</v>
      </c>
      <c r="Y108" s="379">
        <f>IFERROR(SUM(Y104:Y106),"0")</f>
        <v>10.8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8</v>
      </c>
      <c r="Y111" s="378">
        <f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8.5371428571428574</v>
      </c>
      <c r="BN111" s="64">
        <f>IFERROR(Y111*I111/H111,"0")</f>
        <v>8.9640000000000004</v>
      </c>
      <c r="BO111" s="64">
        <f>IFERROR(1/J111*(X111/H111),"0")</f>
        <v>1.7006802721088433E-2</v>
      </c>
      <c r="BP111" s="64">
        <f>IFERROR(1/J111*(Y111/H111),"0")</f>
        <v>1.7857142857142856E-2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0.95238095238095233</v>
      </c>
      <c r="Y115" s="379">
        <f>IFERROR(Y110/H110,"0")+IFERROR(Y111/H111,"0")+IFERROR(Y112/H112,"0")+IFERROR(Y113/H113,"0")+IFERROR(Y114/H114,"0")</f>
        <v>1</v>
      </c>
      <c r="Z115" s="379">
        <f>IFERROR(IF(Z110="",0,Z110),"0")+IFERROR(IF(Z111="",0,Z111),"0")+IFERROR(IF(Z112="",0,Z112),"0")+IFERROR(IF(Z113="",0,Z113),"0")+IFERROR(IF(Z114="",0,Z114),"0")</f>
        <v>2.1749999999999999E-2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8</v>
      </c>
      <c r="Y116" s="379">
        <f>IFERROR(SUM(Y110:Y114),"0")</f>
        <v>8.4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20</v>
      </c>
      <c r="Y166" s="378">
        <f>IFERROR(IF(X166="",0,CEILING((X166/$H166),1)*$H166),"")</f>
        <v>22.4</v>
      </c>
      <c r="Z166" s="36">
        <f>IFERROR(IF(Y166=0,"",ROUNDUP(Y166/H166,0)*0.02175),"")</f>
        <v>4.3499999999999997E-2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20.857142857142858</v>
      </c>
      <c r="BN166" s="64">
        <f>IFERROR(Y166*I166/H166,"0")</f>
        <v>23.360000000000003</v>
      </c>
      <c r="BO166" s="64">
        <f>IFERROR(1/J166*(X166/H166),"0")</f>
        <v>3.1887755102040817E-2</v>
      </c>
      <c r="BP166" s="64">
        <f>IFERROR(1/J166*(Y166/H166),"0")</f>
        <v>3.5714285714285712E-2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1.7857142857142858</v>
      </c>
      <c r="Y169" s="379">
        <f>IFERROR(Y166/H166,"0")+IFERROR(Y167/H167,"0")+IFERROR(Y168/H168,"0")</f>
        <v>2</v>
      </c>
      <c r="Z169" s="379">
        <f>IFERROR(IF(Z166="",0,Z166),"0")+IFERROR(IF(Z167="",0,Z167),"0")+IFERROR(IF(Z168="",0,Z168),"0")</f>
        <v>4.3499999999999997E-2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20</v>
      </c>
      <c r="Y170" s="379">
        <f>IFERROR(SUM(Y166:Y168),"0")</f>
        <v>22.4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25</v>
      </c>
      <c r="Y188" s="378">
        <f t="shared" ref="Y188:Y195" si="26">IFERROR(IF(X188="",0,CEILING((X188/$H188),1)*$H188),"")</f>
        <v>25.200000000000003</v>
      </c>
      <c r="Z188" s="36">
        <f>IFERROR(IF(Y188=0,"",ROUNDUP(Y188/H188,0)*0.00753),"")</f>
        <v>4.5179999999999998E-2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26.547619047619047</v>
      </c>
      <c r="BN188" s="64">
        <f t="shared" ref="BN188:BN195" si="28">IFERROR(Y188*I188/H188,"0")</f>
        <v>26.76</v>
      </c>
      <c r="BO188" s="64">
        <f t="shared" ref="BO188:BO195" si="29">IFERROR(1/J188*(X188/H188),"0")</f>
        <v>3.815628815628816E-2</v>
      </c>
      <c r="BP188" s="64">
        <f t="shared" ref="BP188:BP195" si="30">IFERROR(1/J188*(Y188/H188),"0")</f>
        <v>3.8461538461538464E-2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25</v>
      </c>
      <c r="Y189" s="378">
        <f t="shared" si="26"/>
        <v>25.200000000000003</v>
      </c>
      <c r="Z189" s="36">
        <f>IFERROR(IF(Y189=0,"",ROUNDUP(Y189/H189,0)*0.00753),"")</f>
        <v>4.5179999999999998E-2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26.547619047619047</v>
      </c>
      <c r="BN189" s="64">
        <f t="shared" si="28"/>
        <v>26.76</v>
      </c>
      <c r="BO189" s="64">
        <f t="shared" si="29"/>
        <v>3.815628815628816E-2</v>
      </c>
      <c r="BP189" s="64">
        <f t="shared" si="30"/>
        <v>3.8461538461538464E-2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11.904761904761905</v>
      </c>
      <c r="Y196" s="379">
        <f>IFERROR(Y188/H188,"0")+IFERROR(Y189/H189,"0")+IFERROR(Y190/H190,"0")+IFERROR(Y191/H191,"0")+IFERROR(Y192/H192,"0")+IFERROR(Y193/H193,"0")+IFERROR(Y194/H194,"0")+IFERROR(Y195/H195,"0")</f>
        <v>12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9.0359999999999996E-2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50</v>
      </c>
      <c r="Y197" s="379">
        <f>IFERROR(SUM(Y188:Y195),"0")</f>
        <v>50.400000000000006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20</v>
      </c>
      <c r="Y210" s="378">
        <f t="shared" ref="Y210:Y217" si="31">IFERROR(IF(X210="",0,CEILING((X210/$H210),1)*$H210),"")</f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20.777777777777779</v>
      </c>
      <c r="BN210" s="64">
        <f t="shared" ref="BN210:BN217" si="33">IFERROR(Y210*I210/H210,"0")</f>
        <v>22.44</v>
      </c>
      <c r="BO210" s="64">
        <f t="shared" ref="BO210:BO217" si="34">IFERROR(1/J210*(X210/H210),"0")</f>
        <v>3.0864197530864192E-2</v>
      </c>
      <c r="BP210" s="64">
        <f t="shared" ref="BP210:BP217" si="35">IFERROR(1/J210*(Y210/H210),"0")</f>
        <v>3.3333333333333333E-2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20</v>
      </c>
      <c r="Y211" s="378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20.777777777777779</v>
      </c>
      <c r="BN211" s="64">
        <f t="shared" si="33"/>
        <v>22.44</v>
      </c>
      <c r="BO211" s="64">
        <f t="shared" si="34"/>
        <v>3.0864197530864192E-2</v>
      </c>
      <c r="BP211" s="64">
        <f t="shared" si="35"/>
        <v>3.3333333333333333E-2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20</v>
      </c>
      <c r="Y212" s="378">
        <f t="shared" si="31"/>
        <v>21.6</v>
      </c>
      <c r="Z212" s="36">
        <f>IFERROR(IF(Y212=0,"",ROUNDUP(Y212/H212,0)*0.00937),"")</f>
        <v>3.7479999999999999E-2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20.777777777777779</v>
      </c>
      <c r="BN212" s="64">
        <f t="shared" si="33"/>
        <v>22.44</v>
      </c>
      <c r="BO212" s="64">
        <f t="shared" si="34"/>
        <v>3.0864197530864192E-2</v>
      </c>
      <c r="BP212" s="64">
        <f t="shared" si="35"/>
        <v>3.3333333333333333E-2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20</v>
      </c>
      <c r="Y213" s="378">
        <f t="shared" si="31"/>
        <v>21.6</v>
      </c>
      <c r="Z213" s="36">
        <f>IFERROR(IF(Y213=0,"",ROUNDUP(Y213/H213,0)*0.00937),"")</f>
        <v>3.7479999999999999E-2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20.777777777777779</v>
      </c>
      <c r="BN213" s="64">
        <f t="shared" si="33"/>
        <v>22.44</v>
      </c>
      <c r="BO213" s="64">
        <f t="shared" si="34"/>
        <v>3.0864197530864192E-2</v>
      </c>
      <c r="BP213" s="64">
        <f t="shared" si="35"/>
        <v>3.3333333333333333E-2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14.814814814814813</v>
      </c>
      <c r="Y218" s="379">
        <f>IFERROR(Y210/H210,"0")+IFERROR(Y211/H211,"0")+IFERROR(Y212/H212,"0")+IFERROR(Y213/H213,"0")+IFERROR(Y214/H214,"0")+IFERROR(Y215/H215,"0")+IFERROR(Y216/H216,"0")+IFERROR(Y217/H217,"0")</f>
        <v>16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0.14992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80</v>
      </c>
      <c r="Y219" s="379">
        <f>IFERROR(SUM(Y210:Y217),"0")</f>
        <v>86.4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16</v>
      </c>
      <c r="Y222" s="378">
        <f t="shared" si="36"/>
        <v>23.4</v>
      </c>
      <c r="Z222" s="36">
        <f>IFERROR(IF(Y222=0,"",ROUNDUP(Y222/H222,0)*0.02175),"")</f>
        <v>6.5250000000000002E-2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17.156923076923078</v>
      </c>
      <c r="BN222" s="64">
        <f t="shared" si="38"/>
        <v>25.092000000000002</v>
      </c>
      <c r="BO222" s="64">
        <f t="shared" si="39"/>
        <v>3.6630036630036632E-2</v>
      </c>
      <c r="BP222" s="64">
        <f t="shared" si="40"/>
        <v>5.3571428571428568E-2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2.0512820512820515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3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6.5250000000000002E-2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16</v>
      </c>
      <c r="Y233" s="379">
        <f>IFERROR(SUM(Y221:Y231),"0")</f>
        <v>23.4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24</v>
      </c>
      <c r="Y325" s="378">
        <f>IFERROR(IF(X325="",0,CEILING((X325/$H325),1)*$H325),"")</f>
        <v>25.200000000000003</v>
      </c>
      <c r="Z325" s="36">
        <f>IFERROR(IF(Y325=0,"",ROUNDUP(Y325/H325,0)*0.00753),"")</f>
        <v>4.5179999999999998E-2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25.485714285714284</v>
      </c>
      <c r="BN325" s="64">
        <f>IFERROR(Y325*I325/H325,"0")</f>
        <v>26.76</v>
      </c>
      <c r="BO325" s="64">
        <f>IFERROR(1/J325*(X325/H325),"0")</f>
        <v>3.6630036630036632E-2</v>
      </c>
      <c r="BP325" s="64">
        <f>IFERROR(1/J325*(Y325/H325),"0")</f>
        <v>3.8461538461538464E-2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16</v>
      </c>
      <c r="Y326" s="378">
        <f>IFERROR(IF(X326="",0,CEILING((X326/$H326),1)*$H326),"")</f>
        <v>16.8</v>
      </c>
      <c r="Z326" s="36">
        <f>IFERROR(IF(Y326=0,"",ROUNDUP(Y326/H326,0)*0.00753),"")</f>
        <v>3.0120000000000001E-2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16.990476190476191</v>
      </c>
      <c r="BN326" s="64">
        <f>IFERROR(Y326*I326/H326,"0")</f>
        <v>17.84</v>
      </c>
      <c r="BO326" s="64">
        <f>IFERROR(1/J326*(X326/H326),"0")</f>
        <v>2.4420024420024417E-2</v>
      </c>
      <c r="BP326" s="64">
        <f>IFERROR(1/J326*(Y326/H326),"0")</f>
        <v>2.564102564102564E-2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9.5238095238095237</v>
      </c>
      <c r="Y329" s="379">
        <f>IFERROR(Y325/H325,"0")+IFERROR(Y326/H326,"0")+IFERROR(Y327/H327,"0")+IFERROR(Y328/H328,"0")</f>
        <v>10</v>
      </c>
      <c r="Z329" s="379">
        <f>IFERROR(IF(Z325="",0,Z325),"0")+IFERROR(IF(Z326="",0,Z326),"0")+IFERROR(IF(Z327="",0,Z327),"0")+IFERROR(IF(Z328="",0,Z328),"0")</f>
        <v>7.5300000000000006E-2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40</v>
      </c>
      <c r="Y330" s="379">
        <f>IFERROR(SUM(Y325:Y328),"0")</f>
        <v>42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88</v>
      </c>
      <c r="Y332" s="378">
        <f t="shared" ref="Y332:Y337" si="62">IFERROR(IF(X332="",0,CEILING((X332/$H332),1)*$H332),"")</f>
        <v>93.6</v>
      </c>
      <c r="Z332" s="36">
        <f>IFERROR(IF(Y332=0,"",ROUNDUP(Y332/H332,0)*0.02175),"")</f>
        <v>0.26100000000000001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94.29538461538462</v>
      </c>
      <c r="BN332" s="64">
        <f t="shared" ref="BN332:BN337" si="64">IFERROR(Y332*I332/H332,"0")</f>
        <v>100.29600000000001</v>
      </c>
      <c r="BO332" s="64">
        <f t="shared" ref="BO332:BO337" si="65">IFERROR(1/J332*(X332/H332),"0")</f>
        <v>0.20146520146520147</v>
      </c>
      <c r="BP332" s="64">
        <f t="shared" ref="BP332:BP337" si="66">IFERROR(1/J332*(Y332/H332),"0")</f>
        <v>0.21428571428571427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11.282051282051283</v>
      </c>
      <c r="Y338" s="379">
        <f>IFERROR(Y332/H332,"0")+IFERROR(Y333/H333,"0")+IFERROR(Y334/H334,"0")+IFERROR(Y335/H335,"0")+IFERROR(Y336/H336,"0")+IFERROR(Y337/H337,"0")</f>
        <v>12</v>
      </c>
      <c r="Z338" s="379">
        <f>IFERROR(IF(Z332="",0,Z332),"0")+IFERROR(IF(Z333="",0,Z333),"0")+IFERROR(IF(Z334="",0,Z334),"0")+IFERROR(IF(Z335="",0,Z335),"0")+IFERROR(IF(Z336="",0,Z336),"0")+IFERROR(IF(Z337="",0,Z337),"0")</f>
        <v>0.26100000000000001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88</v>
      </c>
      <c r="Y339" s="379">
        <f>IFERROR(SUM(Y332:Y337),"0")</f>
        <v>93.6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8</v>
      </c>
      <c r="Y342" s="378">
        <f>IFERROR(IF(X342="",0,CEILING((X342/$H342),1)*$H342),"")</f>
        <v>15.6</v>
      </c>
      <c r="Z342" s="36">
        <f>IFERROR(IF(Y342=0,"",ROUNDUP(Y342/H342,0)*0.02175),"")</f>
        <v>4.3499999999999997E-2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8.5784615384615392</v>
      </c>
      <c r="BN342" s="64">
        <f>IFERROR(Y342*I342/H342,"0")</f>
        <v>16.728000000000002</v>
      </c>
      <c r="BO342" s="64">
        <f>IFERROR(1/J342*(X342/H342),"0")</f>
        <v>1.8315018315018316E-2</v>
      </c>
      <c r="BP342" s="64">
        <f>IFERROR(1/J342*(Y342/H342),"0")</f>
        <v>3.5714285714285712E-2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1.0256410256410258</v>
      </c>
      <c r="Y344" s="379">
        <f>IFERROR(Y341/H341,"0")+IFERROR(Y342/H342,"0")+IFERROR(Y343/H343,"0")</f>
        <v>2</v>
      </c>
      <c r="Z344" s="379">
        <f>IFERROR(IF(Z341="",0,Z341),"0")+IFERROR(IF(Z342="",0,Z342),"0")+IFERROR(IF(Z343="",0,Z343),"0")</f>
        <v>4.3499999999999997E-2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8</v>
      </c>
      <c r="Y345" s="379">
        <f>IFERROR(SUM(Y341:Y343),"0")</f>
        <v>15.6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255</v>
      </c>
      <c r="Y373" s="378">
        <f t="shared" ref="Y373:Y381" si="67">IFERROR(IF(X373="",0,CEILING((X373/$H373),1)*$H373),"")</f>
        <v>255</v>
      </c>
      <c r="Z373" s="36">
        <f>IFERROR(IF(Y373=0,"",ROUNDUP(Y373/H373,0)*0.02175),"")</f>
        <v>0.36974999999999997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263.16000000000003</v>
      </c>
      <c r="BN373" s="64">
        <f t="shared" ref="BN373:BN381" si="69">IFERROR(Y373*I373/H373,"0")</f>
        <v>263.16000000000003</v>
      </c>
      <c r="BO373" s="64">
        <f t="shared" ref="BO373:BO381" si="70">IFERROR(1/J373*(X373/H373),"0")</f>
        <v>0.35416666666666663</v>
      </c>
      <c r="BP373" s="64">
        <f t="shared" ref="BP373:BP381" si="71">IFERROR(1/J373*(Y373/H373),"0")</f>
        <v>0.35416666666666663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615</v>
      </c>
      <c r="Y375" s="378">
        <f t="shared" si="67"/>
        <v>615</v>
      </c>
      <c r="Z375" s="36">
        <f>IFERROR(IF(Y375=0,"",ROUNDUP(Y375/H375,0)*0.02175),"")</f>
        <v>0.89174999999999993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634.68000000000006</v>
      </c>
      <c r="BN375" s="64">
        <f t="shared" si="69"/>
        <v>634.68000000000006</v>
      </c>
      <c r="BO375" s="64">
        <f t="shared" si="70"/>
        <v>0.85416666666666663</v>
      </c>
      <c r="BP375" s="64">
        <f t="shared" si="71"/>
        <v>0.85416666666666663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630</v>
      </c>
      <c r="Y378" s="378">
        <f t="shared" si="67"/>
        <v>630</v>
      </c>
      <c r="Z378" s="36">
        <f>IFERROR(IF(Y378=0,"",ROUNDUP(Y378/H378,0)*0.02175),"")</f>
        <v>0.91349999999999998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650.16</v>
      </c>
      <c r="BN378" s="64">
        <f t="shared" si="69"/>
        <v>650.16</v>
      </c>
      <c r="BO378" s="64">
        <f t="shared" si="70"/>
        <v>0.875</v>
      </c>
      <c r="BP378" s="64">
        <f t="shared" si="71"/>
        <v>0.875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100</v>
      </c>
      <c r="Y382" s="379">
        <f>IFERROR(Y373/H373,"0")+IFERROR(Y374/H374,"0")+IFERROR(Y375/H375,"0")+IFERROR(Y376/H376,"0")+IFERROR(Y377/H377,"0")+IFERROR(Y378/H378,"0")+IFERROR(Y379/H379,"0")+IFERROR(Y380/H380,"0")+IFERROR(Y381/H381,"0")</f>
        <v>100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2.1749999999999998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1500</v>
      </c>
      <c r="Y383" s="379">
        <f>IFERROR(SUM(Y373:Y381),"0")</f>
        <v>1500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1450</v>
      </c>
      <c r="Y385" s="378">
        <f>IFERROR(IF(X385="",0,CEILING((X385/$H385),1)*$H385),"")</f>
        <v>1455</v>
      </c>
      <c r="Z385" s="36">
        <f>IFERROR(IF(Y385=0,"",ROUNDUP(Y385/H385,0)*0.02175),"")</f>
        <v>2.10975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1496.4</v>
      </c>
      <c r="BN385" s="64">
        <f>IFERROR(Y385*I385/H385,"0")</f>
        <v>1501.5600000000002</v>
      </c>
      <c r="BO385" s="64">
        <f>IFERROR(1/J385*(X385/H385),"0")</f>
        <v>2.0138888888888888</v>
      </c>
      <c r="BP385" s="64">
        <f>IFERROR(1/J385*(Y385/H385),"0")</f>
        <v>2.020833333333333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96.666666666666671</v>
      </c>
      <c r="Y387" s="379">
        <f>IFERROR(Y385/H385,"0")+IFERROR(Y386/H386,"0")</f>
        <v>97</v>
      </c>
      <c r="Z387" s="379">
        <f>IFERROR(IF(Z385="",0,Z385),"0")+IFERROR(IF(Z386="",0,Z386),"0")</f>
        <v>2.10975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1450</v>
      </c>
      <c r="Y388" s="379">
        <f>IFERROR(SUM(Y385:Y386),"0")</f>
        <v>1455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8</v>
      </c>
      <c r="Y392" s="378">
        <f>IFERROR(IF(X392="",0,CEILING((X392/$H392),1)*$H392),"")</f>
        <v>15.6</v>
      </c>
      <c r="Z392" s="36">
        <f>IFERROR(IF(Y392=0,"",ROUNDUP(Y392/H392,0)*0.02175),"")</f>
        <v>4.3499999999999997E-2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8.5784615384615392</v>
      </c>
      <c r="BN392" s="64">
        <f>IFERROR(Y392*I392/H392,"0")</f>
        <v>16.728000000000002</v>
      </c>
      <c r="BO392" s="64">
        <f>IFERROR(1/J392*(X392/H392),"0")</f>
        <v>1.8315018315018316E-2</v>
      </c>
      <c r="BP392" s="64">
        <f>IFERROR(1/J392*(Y392/H392),"0")</f>
        <v>3.5714285714285712E-2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1.0256410256410258</v>
      </c>
      <c r="Y393" s="379">
        <f>IFERROR(Y390/H390,"0")+IFERROR(Y391/H391,"0")+IFERROR(Y392/H392,"0")</f>
        <v>2</v>
      </c>
      <c r="Z393" s="379">
        <f>IFERROR(IF(Z390="",0,Z390),"0")+IFERROR(IF(Z391="",0,Z391),"0")+IFERROR(IF(Z392="",0,Z392),"0")</f>
        <v>4.3499999999999997E-2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8</v>
      </c>
      <c r="Y394" s="379">
        <f>IFERROR(SUM(Y390:Y392),"0")</f>
        <v>15.6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24</v>
      </c>
      <c r="Y396" s="378">
        <f>IFERROR(IF(X396="",0,CEILING((X396/$H396),1)*$H396),"")</f>
        <v>31.2</v>
      </c>
      <c r="Z396" s="36">
        <f>IFERROR(IF(Y396=0,"",ROUNDUP(Y396/H396,0)*0.02175),"")</f>
        <v>8.6999999999999994E-2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25.735384615384618</v>
      </c>
      <c r="BN396" s="64">
        <f>IFERROR(Y396*I396/H396,"0")</f>
        <v>33.456000000000003</v>
      </c>
      <c r="BO396" s="64">
        <f>IFERROR(1/J396*(X396/H396),"0")</f>
        <v>5.4945054945054944E-2</v>
      </c>
      <c r="BP396" s="64">
        <f>IFERROR(1/J396*(Y396/H396),"0")</f>
        <v>7.1428571428571425E-2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3.0769230769230771</v>
      </c>
      <c r="Y398" s="379">
        <f>IFERROR(Y396/H396,"0")+IFERROR(Y397/H397,"0")</f>
        <v>4</v>
      </c>
      <c r="Z398" s="379">
        <f>IFERROR(IF(Z396="",0,Z396),"0")+IFERROR(IF(Z397="",0,Z397),"0")</f>
        <v>8.6999999999999994E-2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24</v>
      </c>
      <c r="Y399" s="379">
        <f>IFERROR(SUM(Y396:Y397),"0")</f>
        <v>31.2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20</v>
      </c>
      <c r="Y403" s="378">
        <f>IFERROR(IF(X403="",0,CEILING((X403/$H403),1)*$H403),"")</f>
        <v>21.6</v>
      </c>
      <c r="Z403" s="36">
        <f>IFERROR(IF(Y403=0,"",ROUNDUP(Y403/H403,0)*0.02175),"")</f>
        <v>4.3499999999999997E-2</v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20.888888888888886</v>
      </c>
      <c r="BN403" s="64">
        <f>IFERROR(Y403*I403/H403,"0")</f>
        <v>22.56</v>
      </c>
      <c r="BO403" s="64">
        <f>IFERROR(1/J403*(X403/H403),"0")</f>
        <v>3.306878306878306E-2</v>
      </c>
      <c r="BP403" s="64">
        <f>IFERROR(1/J403*(Y403/H403),"0")</f>
        <v>3.5714285714285712E-2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1.8518518518518516</v>
      </c>
      <c r="Y406" s="379">
        <f>IFERROR(Y402/H402,"0")+IFERROR(Y403/H403,"0")+IFERROR(Y404/H404,"0")+IFERROR(Y405/H405,"0")</f>
        <v>2</v>
      </c>
      <c r="Z406" s="379">
        <f>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20</v>
      </c>
      <c r="Y407" s="379">
        <f>IFERROR(SUM(Y402:Y405),"0")</f>
        <v>21.6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10</v>
      </c>
      <c r="Y409" s="378">
        <f>IFERROR(IF(X409="",0,CEILING((X409/$H409),1)*$H409),"")</f>
        <v>13.14</v>
      </c>
      <c r="Z409" s="36">
        <f>IFERROR(IF(Y409=0,"",ROUNDUP(Y409/H409,0)*0.00753),"")</f>
        <v>2.2589999999999999E-2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10.593607305936073</v>
      </c>
      <c r="BN409" s="64">
        <f>IFERROR(Y409*I409/H409,"0")</f>
        <v>13.92</v>
      </c>
      <c r="BO409" s="64">
        <f>IFERROR(1/J409*(X409/H409),"0")</f>
        <v>1.4635288607891348E-2</v>
      </c>
      <c r="BP409" s="64">
        <f>IFERROR(1/J409*(Y409/H409),"0")</f>
        <v>1.9230769230769232E-2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2.2831050228310503</v>
      </c>
      <c r="Y411" s="379">
        <f>IFERROR(Y409/H409,"0")+IFERROR(Y410/H410,"0")</f>
        <v>3</v>
      </c>
      <c r="Z411" s="379">
        <f>IFERROR(IF(Z409="",0,Z409),"0")+IFERROR(IF(Z410="",0,Z410),"0")</f>
        <v>2.2589999999999999E-2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10</v>
      </c>
      <c r="Y412" s="379">
        <f>IFERROR(SUM(Y409:Y410),"0")</f>
        <v>13.14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8</v>
      </c>
      <c r="Y414" s="378">
        <f>IFERROR(IF(X414="",0,CEILING((X414/$H414),1)*$H414),"")</f>
        <v>15.6</v>
      </c>
      <c r="Z414" s="36">
        <f>IFERROR(IF(Y414=0,"",ROUNDUP(Y414/H414,0)*0.02175),"")</f>
        <v>4.3499999999999997E-2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8.5784615384615392</v>
      </c>
      <c r="BN414" s="64">
        <f>IFERROR(Y414*I414/H414,"0")</f>
        <v>16.728000000000002</v>
      </c>
      <c r="BO414" s="64">
        <f>IFERROR(1/J414*(X414/H414),"0")</f>
        <v>1.8315018315018316E-2</v>
      </c>
      <c r="BP414" s="64">
        <f>IFERROR(1/J414*(Y414/H414),"0")</f>
        <v>3.5714285714285712E-2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1.0256410256410258</v>
      </c>
      <c r="Y419" s="379">
        <f>IFERROR(Y414/H414,"0")+IFERROR(Y415/H415,"0")+IFERROR(Y416/H416,"0")+IFERROR(Y417/H417,"0")+IFERROR(Y418/H418,"0")</f>
        <v>2</v>
      </c>
      <c r="Z419" s="379">
        <f>IFERROR(IF(Z414="",0,Z414),"0")+IFERROR(IF(Z415="",0,Z415),"0")+IFERROR(IF(Z416="",0,Z416),"0")+IFERROR(IF(Z417="",0,Z417),"0")+IFERROR(IF(Z418="",0,Z418),"0")</f>
        <v>4.3499999999999997E-2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8</v>
      </c>
      <c r="Y420" s="379">
        <f>IFERROR(SUM(Y414:Y418),"0")</f>
        <v>15.6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16</v>
      </c>
      <c r="Y422" s="378">
        <f>IFERROR(IF(X422="",0,CEILING((X422/$H422),1)*$H422),"")</f>
        <v>23.4</v>
      </c>
      <c r="Z422" s="36">
        <f>IFERROR(IF(Y422=0,"",ROUNDUP(Y422/H422,0)*0.02175),"")</f>
        <v>6.5250000000000002E-2</v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16.984615384615385</v>
      </c>
      <c r="BN422" s="64">
        <f>IFERROR(Y422*I422/H422,"0")</f>
        <v>24.84</v>
      </c>
      <c r="BO422" s="64">
        <f>IFERROR(1/J422*(X422/H422),"0")</f>
        <v>3.6630036630036632E-2</v>
      </c>
      <c r="BP422" s="64">
        <f>IFERROR(1/J422*(Y422/H422),"0")</f>
        <v>5.3571428571428568E-2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2.0512820512820515</v>
      </c>
      <c r="Y423" s="379">
        <f>IFERROR(Y422/H422,"0")</f>
        <v>3</v>
      </c>
      <c r="Z423" s="379">
        <f>IFERROR(IF(Z422="",0,Z422),"0")</f>
        <v>6.5250000000000002E-2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16</v>
      </c>
      <c r="Y424" s="379">
        <f>IFERROR(SUM(Y422:Y422),"0")</f>
        <v>23.4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280</v>
      </c>
      <c r="Y502" s="378">
        <f t="shared" si="83"/>
        <v>285.12</v>
      </c>
      <c r="Z502" s="36">
        <f t="shared" si="84"/>
        <v>0.64583999999999997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299.09090909090907</v>
      </c>
      <c r="BN502" s="64">
        <f t="shared" si="86"/>
        <v>304.55999999999995</v>
      </c>
      <c r="BO502" s="64">
        <f t="shared" si="87"/>
        <v>0.50990675990675993</v>
      </c>
      <c r="BP502" s="64">
        <f t="shared" si="88"/>
        <v>0.51923076923076927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53.030303030303031</v>
      </c>
      <c r="Y505" s="379">
        <f>IFERROR(Y497/H497,"0")+IFERROR(Y498/H498,"0")+IFERROR(Y499/H499,"0")+IFERROR(Y500/H500,"0")+IFERROR(Y501/H501,"0")+IFERROR(Y502/H502,"0")+IFERROR(Y503/H503,"0")+IFERROR(Y504/H504,"0")</f>
        <v>54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0.64583999999999997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280</v>
      </c>
      <c r="Y506" s="379">
        <f>IFERROR(SUM(Y497:Y504),"0")</f>
        <v>285.12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8</v>
      </c>
      <c r="Y552" s="378">
        <f t="shared" si="99"/>
        <v>8.4</v>
      </c>
      <c r="Z552" s="36">
        <f>IFERROR(IF(Y552=0,"",ROUNDUP(Y552/H552,0)*0.00753),"")</f>
        <v>1.506E-2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8.4952380952380953</v>
      </c>
      <c r="BN552" s="64">
        <f t="shared" si="101"/>
        <v>8.92</v>
      </c>
      <c r="BO552" s="64">
        <f t="shared" si="102"/>
        <v>1.2210012210012208E-2</v>
      </c>
      <c r="BP552" s="64">
        <f t="shared" si="103"/>
        <v>1.282051282051282E-2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1.9047619047619047</v>
      </c>
      <c r="Y557" s="379">
        <f>IFERROR(Y551/H551,"0")+IFERROR(Y552/H552,"0")+IFERROR(Y553/H553,"0")+IFERROR(Y554/H554,"0")+IFERROR(Y555/H555,"0")+IFERROR(Y556/H556,"0")</f>
        <v>2</v>
      </c>
      <c r="Z557" s="379">
        <f>IFERROR(IF(Z551="",0,Z551),"0")+IFERROR(IF(Z552="",0,Z552),"0")+IFERROR(IF(Z553="",0,Z553),"0")+IFERROR(IF(Z554="",0,Z554),"0")+IFERROR(IF(Z555="",0,Z555),"0")+IFERROR(IF(Z556="",0,Z556),"0")</f>
        <v>1.506E-2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8</v>
      </c>
      <c r="Y558" s="379">
        <f>IFERROR(SUM(Y551:Y556),"0")</f>
        <v>8.4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24</v>
      </c>
      <c r="Y560" s="378">
        <f>IFERROR(IF(X560="",0,CEILING((X560/$H560),1)*$H560),"")</f>
        <v>31.2</v>
      </c>
      <c r="Z560" s="36">
        <f>IFERROR(IF(Y560=0,"",ROUNDUP(Y560/H560,0)*0.02175),"")</f>
        <v>8.6999999999999994E-2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25.735384615384618</v>
      </c>
      <c r="BN560" s="64">
        <f>IFERROR(Y560*I560/H560,"0")</f>
        <v>33.456000000000003</v>
      </c>
      <c r="BO560" s="64">
        <f>IFERROR(1/J560*(X560/H560),"0")</f>
        <v>5.4945054945054944E-2</v>
      </c>
      <c r="BP560" s="64">
        <f>IFERROR(1/J560*(Y560/H560),"0")</f>
        <v>7.1428571428571425E-2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3.0769230769230771</v>
      </c>
      <c r="Y562" s="379">
        <f>IFERROR(Y560/H560,"0")+IFERROR(Y561/H561,"0")</f>
        <v>4</v>
      </c>
      <c r="Z562" s="379">
        <f>IFERROR(IF(Z560="",0,Z560),"0")+IFERROR(IF(Z561="",0,Z561),"0")</f>
        <v>8.6999999999999994E-2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24</v>
      </c>
      <c r="Y563" s="379">
        <f>IFERROR(SUM(Y560:Y561),"0")</f>
        <v>31.2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3727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3816.2599999999993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3869.3352123675409</v>
      </c>
      <c r="Y590" s="379">
        <f>IFERROR(SUM(BN22:BN586),"0")</f>
        <v>3964.2080000000005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6</v>
      </c>
      <c r="Y591" s="38">
        <f>ROUNDUP(SUM(BP22:BP586),0)</f>
        <v>6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4019.3352123675409</v>
      </c>
      <c r="Y592" s="379">
        <f>GrossWeightTotalR+PalletQtyTotalR*25</f>
        <v>4114.2080000000005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326.88911012883625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339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6.2378099999999987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10.8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52.2</v>
      </c>
      <c r="E599" s="46">
        <f>IFERROR(Y104*1,"0")+IFERROR(Y105*1,"0")+IFERROR(Y106*1,"0")+IFERROR(Y110*1,"0")+IFERROR(Y111*1,"0")+IFERROR(Y112*1,"0")+IFERROR(Y113*1,"0")+IFERROR(Y114*1,"0")</f>
        <v>19.200000000000003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22.4</v>
      </c>
      <c r="I599" s="46">
        <f>IFERROR(Y188*1,"0")+IFERROR(Y189*1,"0")+IFERROR(Y190*1,"0")+IFERROR(Y191*1,"0")+IFERROR(Y192*1,"0")+IFERROR(Y193*1,"0")+IFERROR(Y194*1,"0")+IFERROR(Y195*1,"0")</f>
        <v>50.400000000000006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109.80000000000001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151.19999999999999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3001.7999999999997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73.740000000000009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285.12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39.6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