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60E6F97-1824-4CCC-838B-668435973D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89" i="1" l="1"/>
  <c r="X578" i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0" i="1"/>
  <c r="Y479" i="1"/>
  <c r="X479" i="1"/>
  <c r="BP478" i="1"/>
  <c r="BO478" i="1"/>
  <c r="BN478" i="1"/>
  <c r="BM478" i="1"/>
  <c r="Z478" i="1"/>
  <c r="Z479" i="1" s="1"/>
  <c r="Y478" i="1"/>
  <c r="AA589" i="1" s="1"/>
  <c r="P478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Y349" i="1"/>
  <c r="X349" i="1"/>
  <c r="BP348" i="1"/>
  <c r="BO348" i="1"/>
  <c r="BN348" i="1"/>
  <c r="BM348" i="1"/>
  <c r="Z348" i="1"/>
  <c r="Z349" i="1" s="1"/>
  <c r="Y348" i="1"/>
  <c r="P348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5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Y157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589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589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8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579" i="1" s="1"/>
  <c r="X23" i="1"/>
  <c r="X583" i="1" s="1"/>
  <c r="BO22" i="1"/>
  <c r="X581" i="1" s="1"/>
  <c r="BM22" i="1"/>
  <c r="X580" i="1" s="1"/>
  <c r="X582" i="1" s="1"/>
  <c r="Y22" i="1"/>
  <c r="B589" i="1" s="1"/>
  <c r="P22" i="1"/>
  <c r="H10" i="1"/>
  <c r="A9" i="1"/>
  <c r="F10" i="1" s="1"/>
  <c r="D7" i="1"/>
  <c r="Q6" i="1"/>
  <c r="P2" i="1"/>
  <c r="Z75" i="1" l="1"/>
  <c r="BN75" i="1"/>
  <c r="H9" i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BP258" i="1"/>
  <c r="BN258" i="1"/>
  <c r="Z258" i="1"/>
  <c r="BP278" i="1"/>
  <c r="BN278" i="1"/>
  <c r="Z278" i="1"/>
  <c r="Q589" i="1"/>
  <c r="Y282" i="1"/>
  <c r="BP296" i="1"/>
  <c r="BN296" i="1"/>
  <c r="Z296" i="1"/>
  <c r="Z297" i="1" s="1"/>
  <c r="Y298" i="1"/>
  <c r="T589" i="1"/>
  <c r="Y309" i="1"/>
  <c r="BP301" i="1"/>
  <c r="BN301" i="1"/>
  <c r="Z301" i="1"/>
  <c r="Y310" i="1"/>
  <c r="BP306" i="1"/>
  <c r="BN306" i="1"/>
  <c r="Z306" i="1"/>
  <c r="BP314" i="1"/>
  <c r="BN314" i="1"/>
  <c r="Z314" i="1"/>
  <c r="BP353" i="1"/>
  <c r="BN353" i="1"/>
  <c r="Z353" i="1"/>
  <c r="Z355" i="1" s="1"/>
  <c r="Y355" i="1"/>
  <c r="BP379" i="1"/>
  <c r="BN379" i="1"/>
  <c r="Z379" i="1"/>
  <c r="Y381" i="1"/>
  <c r="Y386" i="1"/>
  <c r="BP383" i="1"/>
  <c r="BN383" i="1"/>
  <c r="Z383" i="1"/>
  <c r="Z385" i="1" s="1"/>
  <c r="Y385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G589" i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589" i="1"/>
  <c r="Z69" i="1"/>
  <c r="Z76" i="1" s="1"/>
  <c r="BN69" i="1"/>
  <c r="Z71" i="1"/>
  <c r="BN71" i="1"/>
  <c r="Z73" i="1"/>
  <c r="BN73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Z154" i="1"/>
  <c r="Z156" i="1" s="1"/>
  <c r="BN154" i="1"/>
  <c r="Y164" i="1"/>
  <c r="Z160" i="1"/>
  <c r="Z164" i="1" s="1"/>
  <c r="BN160" i="1"/>
  <c r="Z162" i="1"/>
  <c r="BN162" i="1"/>
  <c r="BP163" i="1"/>
  <c r="BN163" i="1"/>
  <c r="Z163" i="1"/>
  <c r="Y165" i="1"/>
  <c r="Y170" i="1"/>
  <c r="BP167" i="1"/>
  <c r="BN167" i="1"/>
  <c r="Z167" i="1"/>
  <c r="Z170" i="1" s="1"/>
  <c r="BP177" i="1"/>
  <c r="BN177" i="1"/>
  <c r="Z177" i="1"/>
  <c r="BP181" i="1"/>
  <c r="BN181" i="1"/>
  <c r="Z181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Z227" i="1" s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BP244" i="1"/>
  <c r="BN244" i="1"/>
  <c r="Z244" i="1"/>
  <c r="Z251" i="1" s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BP322" i="1"/>
  <c r="BN322" i="1"/>
  <c r="Z322" i="1"/>
  <c r="BP330" i="1"/>
  <c r="BN330" i="1"/>
  <c r="Z330" i="1"/>
  <c r="Y332" i="1"/>
  <c r="BP336" i="1"/>
  <c r="BN336" i="1"/>
  <c r="Z336" i="1"/>
  <c r="Z338" i="1" s="1"/>
  <c r="Y338" i="1"/>
  <c r="BP363" i="1"/>
  <c r="BN363" i="1"/>
  <c r="Z363" i="1"/>
  <c r="BP367" i="1"/>
  <c r="BN367" i="1"/>
  <c r="Z367" i="1"/>
  <c r="BP391" i="1"/>
  <c r="BN391" i="1"/>
  <c r="Z391" i="1"/>
  <c r="BP485" i="1"/>
  <c r="BN485" i="1"/>
  <c r="Z485" i="1"/>
  <c r="Z492" i="1" s="1"/>
  <c r="Y493" i="1"/>
  <c r="BP489" i="1"/>
  <c r="BN489" i="1"/>
  <c r="Z489" i="1"/>
  <c r="BP501" i="1"/>
  <c r="BN501" i="1"/>
  <c r="Z501" i="1"/>
  <c r="Z506" i="1" s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I589" i="1"/>
  <c r="Y189" i="1"/>
  <c r="K589" i="1"/>
  <c r="Y251" i="1"/>
  <c r="BP271" i="1"/>
  <c r="BN271" i="1"/>
  <c r="Z271" i="1"/>
  <c r="Y283" i="1"/>
  <c r="BP280" i="1"/>
  <c r="BN280" i="1"/>
  <c r="Z280" i="1"/>
  <c r="Z282" i="1" s="1"/>
  <c r="Y297" i="1"/>
  <c r="BP304" i="1"/>
  <c r="BN304" i="1"/>
  <c r="Z304" i="1"/>
  <c r="BP308" i="1"/>
  <c r="BN308" i="1"/>
  <c r="Z308" i="1"/>
  <c r="Y317" i="1"/>
  <c r="BP312" i="1"/>
  <c r="BN312" i="1"/>
  <c r="Z312" i="1"/>
  <c r="Z316" i="1" s="1"/>
  <c r="Y316" i="1"/>
  <c r="BP320" i="1"/>
  <c r="BN320" i="1"/>
  <c r="Z320" i="1"/>
  <c r="Z325" i="1" s="1"/>
  <c r="BP324" i="1"/>
  <c r="BN324" i="1"/>
  <c r="Z324" i="1"/>
  <c r="Y326" i="1"/>
  <c r="Y331" i="1"/>
  <c r="BP328" i="1"/>
  <c r="BN328" i="1"/>
  <c r="Z328" i="1"/>
  <c r="Z331" i="1" s="1"/>
  <c r="Y339" i="1"/>
  <c r="BP342" i="1"/>
  <c r="BN342" i="1"/>
  <c r="Z342" i="1"/>
  <c r="Z344" i="1" s="1"/>
  <c r="U589" i="1"/>
  <c r="Y356" i="1"/>
  <c r="BP361" i="1"/>
  <c r="BN361" i="1"/>
  <c r="Z361" i="1"/>
  <c r="Z369" i="1" s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Z380" i="1" s="1"/>
  <c r="W589" i="1"/>
  <c r="Y394" i="1"/>
  <c r="BP389" i="1"/>
  <c r="BN389" i="1"/>
  <c r="Z389" i="1"/>
  <c r="Z393" i="1" s="1"/>
  <c r="Y393" i="1"/>
  <c r="BP397" i="1"/>
  <c r="BN397" i="1"/>
  <c r="Z397" i="1"/>
  <c r="Z398" i="1" s="1"/>
  <c r="Y399" i="1"/>
  <c r="Y406" i="1"/>
  <c r="BP401" i="1"/>
  <c r="BN401" i="1"/>
  <c r="Z401" i="1"/>
  <c r="Z406" i="1" s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Z474" i="1" s="1"/>
  <c r="BP487" i="1"/>
  <c r="BN487" i="1"/>
  <c r="Z487" i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463" i="1" l="1"/>
  <c r="Z535" i="1"/>
  <c r="Z440" i="1"/>
  <c r="Z512" i="1"/>
  <c r="Z273" i="1"/>
  <c r="Z239" i="1"/>
  <c r="Z205" i="1"/>
  <c r="Z135" i="1"/>
  <c r="Z127" i="1"/>
  <c r="Z584" i="1" s="1"/>
  <c r="Z101" i="1"/>
  <c r="Y581" i="1"/>
  <c r="Z219" i="1"/>
  <c r="Y579" i="1"/>
  <c r="Z552" i="1"/>
  <c r="Y583" i="1"/>
  <c r="Y580" i="1"/>
  <c r="Y582" i="1" s="1"/>
  <c r="Z309" i="1"/>
  <c r="Z261" i="1"/>
  <c r="Z183" i="1"/>
</calcChain>
</file>

<file path=xl/sharedStrings.xml><?xml version="1.0" encoding="utf-8"?>
<sst xmlns="http://schemas.openxmlformats.org/spreadsheetml/2006/main" count="2416" uniqueCount="780">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</sst>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7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5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0.41666666666666669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0</v>
      </c>
      <c r="Y53" s="378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40</v>
      </c>
      <c r="Y56" s="378">
        <f t="shared" si="6"/>
        <v>40</v>
      </c>
      <c r="Z56" s="36">
        <f>IFERROR(IF(Y56=0,"",ROUNDUP(Y56/H56,0)*0.00937),"")</f>
        <v>9.3700000000000006E-2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42.400000000000006</v>
      </c>
      <c r="BN56" s="64">
        <f t="shared" si="8"/>
        <v>42.400000000000006</v>
      </c>
      <c r="BO56" s="64">
        <f t="shared" si="9"/>
        <v>8.3333333333333329E-2</v>
      </c>
      <c r="BP56" s="64">
        <f t="shared" si="10"/>
        <v>8.3333333333333329E-2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10</v>
      </c>
      <c r="Y59" s="379">
        <f>IFERROR(Y53/H53,"0")+IFERROR(Y54/H54,"0")+IFERROR(Y55/H55,"0")+IFERROR(Y56/H56,"0")+IFERROR(Y57/H57,"0")+IFERROR(Y58/H58,"0")</f>
        <v>10</v>
      </c>
      <c r="Z59" s="379">
        <f>IFERROR(IF(Z53="",0,Z53),"0")+IFERROR(IF(Z54="",0,Z54),"0")+IFERROR(IF(Z55="",0,Z55),"0")+IFERROR(IF(Z56="",0,Z56),"0")+IFERROR(IF(Z57="",0,Z57),"0")+IFERROR(IF(Z58="",0,Z58),"0")</f>
        <v>9.3700000000000006E-2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40</v>
      </c>
      <c r="Y60" s="379">
        <f>IFERROR(SUM(Y53:Y58),"0")</f>
        <v>40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95</v>
      </c>
      <c r="Y75" s="378">
        <f t="shared" si="11"/>
        <v>99</v>
      </c>
      <c r="Z75" s="36">
        <f>IFERROR(IF(Y75=0,"",ROUNDUP(Y75/H75,0)*0.00937),"")</f>
        <v>0.20613999999999999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100.06666666666666</v>
      </c>
      <c r="BN75" s="64">
        <f t="shared" si="13"/>
        <v>104.28000000000002</v>
      </c>
      <c r="BO75" s="64">
        <f t="shared" si="14"/>
        <v>0.17592592592592593</v>
      </c>
      <c r="BP75" s="64">
        <f t="shared" si="15"/>
        <v>0.18333333333333332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21.111111111111111</v>
      </c>
      <c r="Y76" s="379">
        <f>IFERROR(Y68/H68,"0")+IFERROR(Y69/H69,"0")+IFERROR(Y70/H70,"0")+IFERROR(Y71/H71,"0")+IFERROR(Y72/H72,"0")+IFERROR(Y73/H73,"0")+IFERROR(Y74/H74,"0")+IFERROR(Y75/H75,"0")</f>
        <v>22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0.20613999999999999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95</v>
      </c>
      <c r="Y77" s="379">
        <f>IFERROR(SUM(Y68:Y75),"0")</f>
        <v>99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400</v>
      </c>
      <c r="Y79" s="378">
        <f>IFERROR(IF(X79="",0,CEILING((X79/$H79),1)*$H79),"")</f>
        <v>410.40000000000003</v>
      </c>
      <c r="Z79" s="36">
        <f>IFERROR(IF(Y79=0,"",ROUNDUP(Y79/H79,0)*0.02175),"")</f>
        <v>0.8264999999999999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417.77777777777777</v>
      </c>
      <c r="BN79" s="64">
        <f>IFERROR(Y79*I79/H79,"0")</f>
        <v>428.64</v>
      </c>
      <c r="BO79" s="64">
        <f>IFERROR(1/J79*(X79/H79),"0")</f>
        <v>0.66137566137566139</v>
      </c>
      <c r="BP79" s="64">
        <f>IFERROR(1/J79*(Y79/H79),"0")</f>
        <v>0.67857142857142849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37.037037037037038</v>
      </c>
      <c r="Y81" s="379">
        <f>IFERROR(Y79/H79,"0")+IFERROR(Y80/H80,"0")</f>
        <v>38</v>
      </c>
      <c r="Z81" s="379">
        <f>IFERROR(IF(Z79="",0,Z79),"0")+IFERROR(IF(Z80="",0,Z80),"0")</f>
        <v>0.8264999999999999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400</v>
      </c>
      <c r="Y82" s="379">
        <f>IFERROR(SUM(Y79:Y80),"0")</f>
        <v>410.40000000000003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0</v>
      </c>
      <c r="Y89" s="378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0</v>
      </c>
      <c r="Y90" s="379">
        <f>IFERROR(Y84/H84,"0")+IFERROR(Y85/H85,"0")+IFERROR(Y86/H86,"0")+IFERROR(Y87/H87,"0")+IFERROR(Y88/H88,"0")+IFERROR(Y89/H89,"0")</f>
        <v>0</v>
      </c>
      <c r="Z90" s="379">
        <f>IFERROR(IF(Z84="",0,Z84),"0")+IFERROR(IF(Z85="",0,Z85),"0")+IFERROR(IF(Z86="",0,Z86),"0")+IFERROR(IF(Z87="",0,Z87),"0")+IFERROR(IF(Z88="",0,Z88),"0")+IFERROR(IF(Z89="",0,Z89),"0")</f>
        <v>0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0</v>
      </c>
      <c r="Y91" s="379">
        <f>IFERROR(SUM(Y84:Y89),"0")</f>
        <v>0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200</v>
      </c>
      <c r="Y105" s="378">
        <f>IFERROR(IF(X105="",0,CEILING((X105/$H105),1)*$H105),"")</f>
        <v>205.20000000000002</v>
      </c>
      <c r="Z105" s="36">
        <f>IFERROR(IF(Y105=0,"",ROUNDUP(Y105/H105,0)*0.02175),"")</f>
        <v>0.41324999999999995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208.88888888888889</v>
      </c>
      <c r="BN105" s="64">
        <f>IFERROR(Y105*I105/H105,"0")</f>
        <v>214.32</v>
      </c>
      <c r="BO105" s="64">
        <f>IFERROR(1/J105*(X105/H105),"0")</f>
        <v>0.3306878306878307</v>
      </c>
      <c r="BP105" s="64">
        <f>IFERROR(1/J105*(Y105/H105),"0")</f>
        <v>0.33928571428571425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18.518518518518519</v>
      </c>
      <c r="Y110" s="379">
        <f>IFERROR(Y105/H105,"0")+IFERROR(Y106/H106,"0")+IFERROR(Y107/H107,"0")+IFERROR(Y108/H108,"0")+IFERROR(Y109/H109,"0")</f>
        <v>19</v>
      </c>
      <c r="Z110" s="379">
        <f>IFERROR(IF(Z105="",0,Z105),"0")+IFERROR(IF(Z106="",0,Z106),"0")+IFERROR(IF(Z107="",0,Z107),"0")+IFERROR(IF(Z108="",0,Z108),"0")+IFERROR(IF(Z109="",0,Z109),"0")</f>
        <v>0.41324999999999995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200</v>
      </c>
      <c r="Y111" s="379">
        <f>IFERROR(SUM(Y105:Y109),"0")</f>
        <v>205.20000000000002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400</v>
      </c>
      <c r="Y114" s="378">
        <f>IFERROR(IF(X114="",0,CEILING((X114/$H114),1)*$H114),"")</f>
        <v>403.20000000000005</v>
      </c>
      <c r="Z114" s="36">
        <f>IFERROR(IF(Y114=0,"",ROUNDUP(Y114/H114,0)*0.02175),"")</f>
        <v>1.044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426.85714285714289</v>
      </c>
      <c r="BN114" s="64">
        <f>IFERROR(Y114*I114/H114,"0")</f>
        <v>430.27200000000005</v>
      </c>
      <c r="BO114" s="64">
        <f>IFERROR(1/J114*(X114/H114),"0")</f>
        <v>0.85034013605442171</v>
      </c>
      <c r="BP114" s="64">
        <f>IFERROR(1/J114*(Y114/H114),"0")</f>
        <v>0.8571428571428571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360</v>
      </c>
      <c r="Y115" s="378">
        <f>IFERROR(IF(X115="",0,CEILING((X115/$H115),1)*$H115),"")</f>
        <v>361.8</v>
      </c>
      <c r="Z115" s="36">
        <f>IFERROR(IF(Y115=0,"",ROUNDUP(Y115/H115,0)*0.00753),"")</f>
        <v>1.00902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396.26666666666665</v>
      </c>
      <c r="BN115" s="64">
        <f>IFERROR(Y115*I115/H115,"0")</f>
        <v>398.24799999999999</v>
      </c>
      <c r="BO115" s="64">
        <f>IFERROR(1/J115*(X115/H115),"0")</f>
        <v>0.85470085470085455</v>
      </c>
      <c r="BP115" s="64">
        <f>IFERROR(1/J115*(Y115/H115),"0")</f>
        <v>0.85897435897435892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180.95238095238093</v>
      </c>
      <c r="Y118" s="379">
        <f>IFERROR(Y113/H113,"0")+IFERROR(Y114/H114,"0")+IFERROR(Y115/H115,"0")+IFERROR(Y116/H116,"0")+IFERROR(Y117/H117,"0")</f>
        <v>182</v>
      </c>
      <c r="Z118" s="379">
        <f>IFERROR(IF(Z113="",0,Z113),"0")+IFERROR(IF(Z114="",0,Z114),"0")+IFERROR(IF(Z115="",0,Z115),"0")+IFERROR(IF(Z116="",0,Z116),"0")+IFERROR(IF(Z117="",0,Z117),"0")</f>
        <v>2.0530200000000001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760</v>
      </c>
      <c r="Y119" s="379">
        <f>IFERROR(SUM(Y113:Y117),"0")</f>
        <v>765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45</v>
      </c>
      <c r="Y125" s="378">
        <f>IFERROR(IF(X125="",0,CEILING((X125/$H125),1)*$H125),"")</f>
        <v>45</v>
      </c>
      <c r="Z125" s="36">
        <f>IFERROR(IF(Y125=0,"",ROUNDUP(Y125/H125,0)*0.00937),"")</f>
        <v>9.3700000000000006E-2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47.400000000000006</v>
      </c>
      <c r="BN125" s="64">
        <f>IFERROR(Y125*I125/H125,"0")</f>
        <v>47.400000000000006</v>
      </c>
      <c r="BO125" s="64">
        <f>IFERROR(1/J125*(X125/H125),"0")</f>
        <v>8.3333333333333329E-2</v>
      </c>
      <c r="BP125" s="64">
        <f>IFERROR(1/J125*(Y125/H125),"0")</f>
        <v>8.3333333333333329E-2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10</v>
      </c>
      <c r="Y127" s="379">
        <f>IFERROR(Y122/H122,"0")+IFERROR(Y123/H123,"0")+IFERROR(Y124/H124,"0")+IFERROR(Y125/H125,"0")+IFERROR(Y126/H126,"0")</f>
        <v>10</v>
      </c>
      <c r="Z127" s="379">
        <f>IFERROR(IF(Z122="",0,Z122),"0")+IFERROR(IF(Z123="",0,Z123),"0")+IFERROR(IF(Z124="",0,Z124),"0")+IFERROR(IF(Z125="",0,Z125),"0")+IFERROR(IF(Z126="",0,Z126),"0")</f>
        <v>9.3700000000000006E-2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45</v>
      </c>
      <c r="Y128" s="379">
        <f>IFERROR(SUM(Y122:Y126),"0")</f>
        <v>45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4301020339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4301020217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40</v>
      </c>
      <c r="Y134" s="378">
        <f>IFERROR(IF(X134="",0,CEILING((X134/$H134),1)*$H134),"")</f>
        <v>40.799999999999997</v>
      </c>
      <c r="Z134" s="36">
        <f>IFERROR(IF(Y134=0,"",ROUNDUP(Y134/H134,0)*0.00753),"")</f>
        <v>0.12801000000000001</v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43.333333333333336</v>
      </c>
      <c r="BN134" s="64">
        <f>IFERROR(Y134*I134/H134,"0")</f>
        <v>44.2</v>
      </c>
      <c r="BO134" s="64">
        <f>IFERROR(1/J134*(X134/H134),"0")</f>
        <v>0.10683760683760685</v>
      </c>
      <c r="BP134" s="64">
        <f>IFERROR(1/J134*(Y134/H134),"0")</f>
        <v>0.10897435897435898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16.666666666666668</v>
      </c>
      <c r="Y135" s="379">
        <f>IFERROR(Y130/H130,"0")+IFERROR(Y131/H131,"0")+IFERROR(Y132/H132,"0")+IFERROR(Y133/H133,"0")+IFERROR(Y134/H134,"0")</f>
        <v>17</v>
      </c>
      <c r="Z135" s="379">
        <f>IFERROR(IF(Z130="",0,Z130),"0")+IFERROR(IF(Z131="",0,Z131),"0")+IFERROR(IF(Z132="",0,Z132),"0")+IFERROR(IF(Z133="",0,Z133),"0")+IFERROR(IF(Z134="",0,Z134),"0")</f>
        <v>0.12801000000000001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40</v>
      </c>
      <c r="Y136" s="379">
        <f>IFERROR(SUM(Y130:Y134),"0")</f>
        <v>40.799999999999997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720</v>
      </c>
      <c r="Y141" s="378">
        <f t="shared" si="21"/>
        <v>720.90000000000009</v>
      </c>
      <c r="Z141" s="36">
        <f>IFERROR(IF(Y141=0,"",ROUNDUP(Y141/H141,0)*0.00753),"")</f>
        <v>2.01051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792.5333333333333</v>
      </c>
      <c r="BN141" s="64">
        <f t="shared" si="23"/>
        <v>793.52400000000011</v>
      </c>
      <c r="BO141" s="64">
        <f t="shared" si="24"/>
        <v>1.7094017094017091</v>
      </c>
      <c r="BP141" s="64">
        <f t="shared" si="25"/>
        <v>1.7115384615384615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0</v>
      </c>
      <c r="Y142" s="378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266.66666666666663</v>
      </c>
      <c r="Y144" s="379">
        <f>IFERROR(Y138/H138,"0")+IFERROR(Y139/H139,"0")+IFERROR(Y140/H140,"0")+IFERROR(Y141/H141,"0")+IFERROR(Y142/H142,"0")+IFERROR(Y143/H143,"0")</f>
        <v>267</v>
      </c>
      <c r="Z144" s="379">
        <f>IFERROR(IF(Z138="",0,Z138),"0")+IFERROR(IF(Z139="",0,Z139),"0")+IFERROR(IF(Z140="",0,Z140),"0")+IFERROR(IF(Z141="",0,Z141),"0")+IFERROR(IF(Z142="",0,Z142),"0")+IFERROR(IF(Z143="",0,Z143),"0")</f>
        <v>2.01051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720</v>
      </c>
      <c r="Y145" s="379">
        <f>IFERROR(SUM(Y138:Y143),"0")</f>
        <v>720.90000000000009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0</v>
      </c>
      <c r="Y148" s="378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0</v>
      </c>
      <c r="Y149" s="379">
        <f>IFERROR(Y147/H147,"0")+IFERROR(Y148/H148,"0")</f>
        <v>0</v>
      </c>
      <c r="Z149" s="379">
        <f>IFERROR(IF(Z147="",0,Z147),"0")+IFERROR(IF(Z148="",0,Z148),"0")</f>
        <v>0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0</v>
      </c>
      <c r="Y150" s="379">
        <f>IFERROR(SUM(Y147:Y148),"0")</f>
        <v>0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100</v>
      </c>
      <c r="Y153" s="378">
        <f>IFERROR(IF(X153="",0,CEILING((X153/$H153),1)*$H153),"")</f>
        <v>100.8</v>
      </c>
      <c r="Z153" s="36">
        <f>IFERROR(IF(Y153=0,"",ROUNDUP(Y153/H153,0)*0.02175),"")</f>
        <v>0.19574999999999998</v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104.28571428571429</v>
      </c>
      <c r="BN153" s="64">
        <f>IFERROR(Y153*I153/H153,"0")</f>
        <v>105.12</v>
      </c>
      <c r="BO153" s="64">
        <f>IFERROR(1/J153*(X153/H153),"0")</f>
        <v>0.15943877551020408</v>
      </c>
      <c r="BP153" s="64">
        <f>IFERROR(1/J153*(Y153/H153),"0")</f>
        <v>0.1607142857142857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50</v>
      </c>
      <c r="Y154" s="378">
        <f>IFERROR(IF(X154="",0,CEILING((X154/$H154),1)*$H154),"")</f>
        <v>51</v>
      </c>
      <c r="Z154" s="36">
        <f>IFERROR(IF(Y154=0,"",ROUNDUP(Y154/H154,0)*0.00753),"")</f>
        <v>0.12801000000000001</v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53.333333333333336</v>
      </c>
      <c r="BN154" s="64">
        <f>IFERROR(Y154*I154/H154,"0")</f>
        <v>54.400000000000006</v>
      </c>
      <c r="BO154" s="64">
        <f>IFERROR(1/J154*(X154/H154),"0")</f>
        <v>0.10683760683760685</v>
      </c>
      <c r="BP154" s="64">
        <f>IFERROR(1/J154*(Y154/H154),"0")</f>
        <v>0.10897435897435898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25.595238095238095</v>
      </c>
      <c r="Y156" s="379">
        <f>IFERROR(Y153/H153,"0")+IFERROR(Y154/H154,"0")+IFERROR(Y155/H155,"0")</f>
        <v>26</v>
      </c>
      <c r="Z156" s="379">
        <f>IFERROR(IF(Z153="",0,Z153),"0")+IFERROR(IF(Z154="",0,Z154),"0")+IFERROR(IF(Z155="",0,Z155),"0")</f>
        <v>0.32375999999999999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150</v>
      </c>
      <c r="Y157" s="379">
        <f>IFERROR(SUM(Y153:Y155),"0")</f>
        <v>151.80000000000001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0</v>
      </c>
      <c r="Y177" s="378">
        <f t="shared" si="26"/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0</v>
      </c>
      <c r="Y183" s="379">
        <f>IFERROR(Y175/H175,"0")+IFERROR(Y176/H176,"0")+IFERROR(Y177/H177,"0")+IFERROR(Y178/H178,"0")+IFERROR(Y179/H179,"0")+IFERROR(Y180/H180,"0")+IFERROR(Y181/H181,"0")+IFERROR(Y182/H182,"0")</f>
        <v>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0</v>
      </c>
      <c r="Y184" s="379">
        <f>IFERROR(SUM(Y175:Y182),"0")</f>
        <v>0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200</v>
      </c>
      <c r="Y211" s="378">
        <f t="shared" si="36"/>
        <v>200.1</v>
      </c>
      <c r="Z211" s="36">
        <f>IFERROR(IF(Y211=0,"",ROUNDUP(Y211/H211,0)*0.02175),"")</f>
        <v>0.50024999999999997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212.96551724137933</v>
      </c>
      <c r="BN211" s="64">
        <f t="shared" si="38"/>
        <v>213.072</v>
      </c>
      <c r="BO211" s="64">
        <f t="shared" si="39"/>
        <v>0.41050903119868637</v>
      </c>
      <c r="BP211" s="64">
        <f t="shared" si="40"/>
        <v>0.4107142857142857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800</v>
      </c>
      <c r="Y215" s="378">
        <f t="shared" si="36"/>
        <v>801.6</v>
      </c>
      <c r="Z215" s="36">
        <f t="shared" si="41"/>
        <v>2.5150200000000003</v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890.66666666666663</v>
      </c>
      <c r="BN215" s="64">
        <f t="shared" si="38"/>
        <v>892.44800000000021</v>
      </c>
      <c r="BO215" s="64">
        <f t="shared" si="39"/>
        <v>2.1367521367521367</v>
      </c>
      <c r="BP215" s="64">
        <f t="shared" si="40"/>
        <v>2.141025641025641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20</v>
      </c>
      <c r="Y217" s="378">
        <f t="shared" si="36"/>
        <v>21.599999999999998</v>
      </c>
      <c r="Z217" s="36">
        <f t="shared" si="41"/>
        <v>6.7769999999999997E-2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22.266666666666669</v>
      </c>
      <c r="BN217" s="64">
        <f t="shared" si="38"/>
        <v>24.047999999999998</v>
      </c>
      <c r="BO217" s="64">
        <f t="shared" si="39"/>
        <v>5.3418803418803423E-2</v>
      </c>
      <c r="BP217" s="64">
        <f t="shared" si="40"/>
        <v>5.7692307692307689E-2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364.65517241379314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366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3.08304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1020</v>
      </c>
      <c r="Y220" s="379">
        <f>IFERROR(SUM(Y208:Y218),"0")</f>
        <v>1023.3000000000001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0</v>
      </c>
      <c r="Y235" s="378">
        <f t="shared" si="42"/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0</v>
      </c>
      <c r="Y239" s="379">
        <f>IFERROR(Y231/H231,"0")+IFERROR(Y232/H232,"0")+IFERROR(Y233/H233,"0")+IFERROR(Y234/H234,"0")+IFERROR(Y235/H235,"0")+IFERROR(Y236/H236,"0")+IFERROR(Y237/H237,"0")+IFERROR(Y238/H238,"0")</f>
        <v>0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0</v>
      </c>
      <c r="Y240" s="379">
        <f>IFERROR(SUM(Y231:Y238),"0")</f>
        <v>0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50</v>
      </c>
      <c r="Y265" s="378">
        <f>IFERROR(IF(X265="",0,CEILING((X265/$H265),1)*$H265),"")</f>
        <v>54</v>
      </c>
      <c r="Z265" s="36">
        <f>IFERROR(IF(Y265=0,"",ROUNDUP(Y265/H265,0)*0.02175),"")</f>
        <v>0.1305</v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52.666666666666664</v>
      </c>
      <c r="BN265" s="64">
        <f>IFERROR(Y265*I265/H265,"0")</f>
        <v>56.88</v>
      </c>
      <c r="BO265" s="64">
        <f>IFERROR(1/J265*(X265/H265),"0")</f>
        <v>9.9206349206349201E-2</v>
      </c>
      <c r="BP265" s="64">
        <f>IFERROR(1/J265*(Y265/H265),"0")</f>
        <v>0.10714285714285714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5.5555555555555554</v>
      </c>
      <c r="Y266" s="379">
        <f>IFERROR(Y265/H265,"0")</f>
        <v>6</v>
      </c>
      <c r="Z266" s="379">
        <f>IFERROR(IF(Z265="",0,Z265),"0")</f>
        <v>0.1305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50</v>
      </c>
      <c r="Y267" s="379">
        <f>IFERROR(SUM(Y265:Y265),"0")</f>
        <v>54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40</v>
      </c>
      <c r="Y280" s="378">
        <f>IFERROR(IF(X280="",0,CEILING((X280/$H280),1)*$H280),"")</f>
        <v>40.799999999999997</v>
      </c>
      <c r="Z280" s="36">
        <f>IFERROR(IF(Y280=0,"",ROUNDUP(Y280/H280,0)*0.00753),"")</f>
        <v>0.12801000000000001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43.333333333333336</v>
      </c>
      <c r="BN280" s="64">
        <f>IFERROR(Y280*I280/H280,"0")</f>
        <v>44.2</v>
      </c>
      <c r="BO280" s="64">
        <f>IFERROR(1/J280*(X280/H280),"0")</f>
        <v>0.10683760683760685</v>
      </c>
      <c r="BP280" s="64">
        <f>IFERROR(1/J280*(Y280/H280),"0")</f>
        <v>0.10897435897435898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16.666666666666668</v>
      </c>
      <c r="Y282" s="379">
        <f>IFERROR(Y277/H277,"0")+IFERROR(Y278/H278,"0")+IFERROR(Y279/H279,"0")+IFERROR(Y280/H280,"0")+IFERROR(Y281/H281,"0")</f>
        <v>17</v>
      </c>
      <c r="Z282" s="379">
        <f>IFERROR(IF(Z277="",0,Z277),"0")+IFERROR(IF(Z278="",0,Z278),"0")+IFERROR(IF(Z279="",0,Z279),"0")+IFERROR(IF(Z280="",0,Z280),"0")+IFERROR(IF(Z281="",0,Z281),"0")</f>
        <v>0.12801000000000001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40</v>
      </c>
      <c r="Y283" s="379">
        <f>IFERROR(SUM(Y277:Y281),"0")</f>
        <v>40.799999999999997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0</v>
      </c>
      <c r="Y295" s="378">
        <f>IFERROR(IF(X295="",0,CEILING((X295/$H295),1)*$H295),"")</f>
        <v>0</v>
      </c>
      <c r="Z295" s="36" t="str">
        <f>IFERROR(IF(Y295=0,"",ROUNDUP(Y295/H295,0)*0.00502),"")</f>
        <v/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0</v>
      </c>
      <c r="Y297" s="379">
        <f>IFERROR(Y295/H295,"0")+IFERROR(Y296/H296,"0")</f>
        <v>0</v>
      </c>
      <c r="Z297" s="379">
        <f>IFERROR(IF(Z295="",0,Z295),"0")+IFERROR(IF(Z296="",0,Z296),"0")</f>
        <v>0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0</v>
      </c>
      <c r="Y298" s="379">
        <f>IFERROR(SUM(Y295:Y296),"0")</f>
        <v>0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0</v>
      </c>
      <c r="Y301" s="378">
        <f t="shared" ref="Y301:Y308" si="57"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0</v>
      </c>
      <c r="BN301" s="64">
        <f t="shared" ref="BN301:BN308" si="59">IFERROR(Y301*I301/H301,"0")</f>
        <v>0</v>
      </c>
      <c r="BO301" s="64">
        <f t="shared" ref="BO301:BO308" si="60">IFERROR(1/J301*(X301/H301),"0")</f>
        <v>0</v>
      </c>
      <c r="BP301" s="64">
        <f t="shared" ref="BP301:BP308" si="61">IFERROR(1/J301*(Y301/H301),"0")</f>
        <v>0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0</v>
      </c>
      <c r="Y304" s="378">
        <f t="shared" si="57"/>
        <v>0</v>
      </c>
      <c r="Z304" s="36" t="str">
        <f>IFERROR(IF(Y304=0,"",ROUNDUP(Y304/H304,0)*0.02175),"")</f>
        <v/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0</v>
      </c>
      <c r="BN304" s="64">
        <f t="shared" si="59"/>
        <v>0</v>
      </c>
      <c r="BO304" s="64">
        <f t="shared" si="60"/>
        <v>0</v>
      </c>
      <c r="BP304" s="64">
        <f t="shared" si="61"/>
        <v>0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0</v>
      </c>
      <c r="Y305" s="378">
        <f t="shared" si="57"/>
        <v>0</v>
      </c>
      <c r="Z305" s="36" t="str">
        <f>IFERROR(IF(Y305=0,"",ROUNDUP(Y305/H305,0)*0.00937),"")</f>
        <v/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0</v>
      </c>
      <c r="BN305" s="64">
        <f t="shared" si="59"/>
        <v>0</v>
      </c>
      <c r="BO305" s="64">
        <f t="shared" si="60"/>
        <v>0</v>
      </c>
      <c r="BP305" s="64">
        <f t="shared" si="61"/>
        <v>0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0</v>
      </c>
      <c r="Y308" s="378">
        <f t="shared" si="57"/>
        <v>0</v>
      </c>
      <c r="Z308" s="36" t="str">
        <f>IFERROR(IF(Y308=0,"",ROUNDUP(Y308/H308,0)*0.00937),"")</f>
        <v/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0</v>
      </c>
      <c r="BN308" s="64">
        <f t="shared" si="59"/>
        <v>0</v>
      </c>
      <c r="BO308" s="64">
        <f t="shared" si="60"/>
        <v>0</v>
      </c>
      <c r="BP308" s="64">
        <f t="shared" si="61"/>
        <v>0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0</v>
      </c>
      <c r="Y309" s="379">
        <f>IFERROR(Y301/H301,"0")+IFERROR(Y302/H302,"0")+IFERROR(Y303/H303,"0")+IFERROR(Y304/H304,"0")+IFERROR(Y305/H305,"0")+IFERROR(Y306/H306,"0")+IFERROR(Y307/H307,"0")+IFERROR(Y308/H308,"0")</f>
        <v>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0</v>
      </c>
      <c r="Y310" s="379">
        <f>IFERROR(SUM(Y301:Y308),"0")</f>
        <v>0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100</v>
      </c>
      <c r="Y319" s="378">
        <f t="shared" ref="Y319:Y324" si="62">IFERROR(IF(X319="",0,CEILING((X319/$H319),1)*$H319),"")</f>
        <v>101.39999999999999</v>
      </c>
      <c r="Z319" s="36">
        <f>IFERROR(IF(Y319=0,"",ROUNDUP(Y319/H319,0)*0.02175),"")</f>
        <v>0.28275</v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107.15384615384616</v>
      </c>
      <c r="BN319" s="64">
        <f t="shared" ref="BN319:BN324" si="64">IFERROR(Y319*I319/H319,"0")</f>
        <v>108.65400000000001</v>
      </c>
      <c r="BO319" s="64">
        <f t="shared" ref="BO319:BO324" si="65">IFERROR(1/J319*(X319/H319),"0")</f>
        <v>0.22893772893772893</v>
      </c>
      <c r="BP319" s="64">
        <f t="shared" ref="BP319:BP324" si="66">IFERROR(1/J319*(Y319/H319),"0")</f>
        <v>0.23214285714285712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12.820512820512821</v>
      </c>
      <c r="Y325" s="379">
        <f>IFERROR(Y319/H319,"0")+IFERROR(Y320/H320,"0")+IFERROR(Y321/H321,"0")+IFERROR(Y322/H322,"0")+IFERROR(Y323/H323,"0")+IFERROR(Y324/H324,"0")</f>
        <v>13</v>
      </c>
      <c r="Z325" s="379">
        <f>IFERROR(IF(Z319="",0,Z319),"0")+IFERROR(IF(Z320="",0,Z320),"0")+IFERROR(IF(Z321="",0,Z321),"0")+IFERROR(IF(Z322="",0,Z322),"0")+IFERROR(IF(Z323="",0,Z323),"0")+IFERROR(IF(Z324="",0,Z324),"0")</f>
        <v>0.28275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100</v>
      </c>
      <c r="Y326" s="379">
        <f>IFERROR(SUM(Y319:Y324),"0")</f>
        <v>101.39999999999999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150</v>
      </c>
      <c r="Y328" s="378">
        <f>IFERROR(IF(X328="",0,CEILING((X328/$H328),1)*$H328),"")</f>
        <v>151.20000000000002</v>
      </c>
      <c r="Z328" s="36">
        <f>IFERROR(IF(Y328=0,"",ROUNDUP(Y328/H328,0)*0.02175),"")</f>
        <v>0.39149999999999996</v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160.07142857142858</v>
      </c>
      <c r="BN328" s="64">
        <f>IFERROR(Y328*I328/H328,"0")</f>
        <v>161.35200000000003</v>
      </c>
      <c r="BO328" s="64">
        <f>IFERROR(1/J328*(X328/H328),"0")</f>
        <v>0.31887755102040816</v>
      </c>
      <c r="BP328" s="64">
        <f>IFERROR(1/J328*(Y328/H328),"0")</f>
        <v>0.3214285714285714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17.857142857142858</v>
      </c>
      <c r="Y331" s="379">
        <f>IFERROR(Y328/H328,"0")+IFERROR(Y329/H329,"0")+IFERROR(Y330/H330,"0")</f>
        <v>18</v>
      </c>
      <c r="Z331" s="379">
        <f>IFERROR(IF(Z328="",0,Z328),"0")+IFERROR(IF(Z329="",0,Z329),"0")+IFERROR(IF(Z330="",0,Z330),"0")</f>
        <v>0.39149999999999996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150</v>
      </c>
      <c r="Y332" s="379">
        <f>IFERROR(SUM(Y328:Y330),"0")</f>
        <v>151.20000000000002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42.5</v>
      </c>
      <c r="Y337" s="378">
        <f>IFERROR(IF(X337="",0,CEILING((X337/$H337),1)*$H337),"")</f>
        <v>43.349999999999994</v>
      </c>
      <c r="Z337" s="36">
        <f>IFERROR(IF(Y337=0,"",ROUNDUP(Y337/H337,0)*0.00753),"")</f>
        <v>0.12801000000000001</v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48.333333333333336</v>
      </c>
      <c r="BN337" s="64">
        <f>IFERROR(Y337*I337/H337,"0")</f>
        <v>49.3</v>
      </c>
      <c r="BO337" s="64">
        <f>IFERROR(1/J337*(X337/H337),"0")</f>
        <v>0.10683760683760685</v>
      </c>
      <c r="BP337" s="64">
        <f>IFERROR(1/J337*(Y337/H337),"0")</f>
        <v>0.10897435897435898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16.666666666666668</v>
      </c>
      <c r="Y338" s="379">
        <f>IFERROR(Y334/H334,"0")+IFERROR(Y335/H335,"0")+IFERROR(Y336/H336,"0")+IFERROR(Y337/H337,"0")</f>
        <v>17</v>
      </c>
      <c r="Z338" s="379">
        <f>IFERROR(IF(Z334="",0,Z334),"0")+IFERROR(IF(Z335="",0,Z335),"0")+IFERROR(IF(Z336="",0,Z336),"0")+IFERROR(IF(Z337="",0,Z337),"0")</f>
        <v>0.12801000000000001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42.5</v>
      </c>
      <c r="Y339" s="379">
        <f>IFERROR(SUM(Y334:Y337),"0")</f>
        <v>43.349999999999994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840</v>
      </c>
      <c r="Y353" s="378">
        <f>IFERROR(IF(X353="",0,CEILING((X353/$H353),1)*$H353),"")</f>
        <v>840</v>
      </c>
      <c r="Z353" s="36">
        <f>IFERROR(IF(Y353=0,"",ROUNDUP(Y353/H353,0)*0.00753),"")</f>
        <v>3.012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948.8</v>
      </c>
      <c r="BN353" s="64">
        <f>IFERROR(Y353*I353/H353,"0")</f>
        <v>948.8</v>
      </c>
      <c r="BO353" s="64">
        <f>IFERROR(1/J353*(X353/H353),"0")</f>
        <v>2.5641025641025639</v>
      </c>
      <c r="BP353" s="64">
        <f>IFERROR(1/J353*(Y353/H353),"0")</f>
        <v>2.5641025641025639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420</v>
      </c>
      <c r="Y354" s="378">
        <f>IFERROR(IF(X354="",0,CEILING((X354/$H354),1)*$H354),"")</f>
        <v>420</v>
      </c>
      <c r="Z354" s="36">
        <f>IFERROR(IF(Y354=0,"",ROUNDUP(Y354/H354,0)*0.00753),"")</f>
        <v>1.506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471.99999999999994</v>
      </c>
      <c r="BN354" s="64">
        <f>IFERROR(Y354*I354/H354,"0")</f>
        <v>471.99999999999994</v>
      </c>
      <c r="BO354" s="64">
        <f>IFERROR(1/J354*(X354/H354),"0")</f>
        <v>1.2820512820512819</v>
      </c>
      <c r="BP354" s="64">
        <f>IFERROR(1/J354*(Y354/H354),"0")</f>
        <v>1.2820512820512819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600</v>
      </c>
      <c r="Y355" s="379">
        <f>IFERROR(Y352/H352,"0")+IFERROR(Y353/H353,"0")+IFERROR(Y354/H354,"0")</f>
        <v>600</v>
      </c>
      <c r="Z355" s="379">
        <f>IFERROR(IF(Z352="",0,Z352),"0")+IFERROR(IF(Z353="",0,Z353),"0")+IFERROR(IF(Z354="",0,Z354),"0")</f>
        <v>4.5179999999999998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1260</v>
      </c>
      <c r="Y356" s="379">
        <f>IFERROR(SUM(Y352:Y354),"0")</f>
        <v>1260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0</v>
      </c>
      <c r="Y361" s="378">
        <f t="shared" si="67"/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0</v>
      </c>
      <c r="BN361" s="64">
        <f t="shared" si="69"/>
        <v>0</v>
      </c>
      <c r="BO361" s="64">
        <f t="shared" si="70"/>
        <v>0</v>
      </c>
      <c r="BP361" s="64">
        <f t="shared" si="71"/>
        <v>0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1500</v>
      </c>
      <c r="Y363" s="378">
        <f t="shared" si="67"/>
        <v>1500</v>
      </c>
      <c r="Z363" s="36">
        <f>IFERROR(IF(Y363=0,"",ROUNDUP(Y363/H363,0)*0.02175),"")</f>
        <v>2.1749999999999998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1548</v>
      </c>
      <c r="BN363" s="64">
        <f t="shared" si="69"/>
        <v>1548</v>
      </c>
      <c r="BO363" s="64">
        <f t="shared" si="70"/>
        <v>2.083333333333333</v>
      </c>
      <c r="BP363" s="64">
        <f t="shared" si="71"/>
        <v>2.083333333333333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0</v>
      </c>
      <c r="Y365" s="378">
        <f t="shared" si="67"/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0</v>
      </c>
      <c r="BN365" s="64">
        <f t="shared" si="69"/>
        <v>0</v>
      </c>
      <c r="BO365" s="64">
        <f t="shared" si="70"/>
        <v>0</v>
      </c>
      <c r="BP365" s="64">
        <f t="shared" si="71"/>
        <v>0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40</v>
      </c>
      <c r="Y366" s="378">
        <f t="shared" si="67"/>
        <v>40</v>
      </c>
      <c r="Z366" s="36">
        <f>IFERROR(IF(Y366=0,"",ROUNDUP(Y366/H366,0)*0.00937),"")</f>
        <v>9.3700000000000006E-2</v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42.400000000000006</v>
      </c>
      <c r="BN366" s="64">
        <f t="shared" si="69"/>
        <v>42.400000000000006</v>
      </c>
      <c r="BO366" s="64">
        <f t="shared" si="70"/>
        <v>8.3333333333333329E-2</v>
      </c>
      <c r="BP366" s="64">
        <f t="shared" si="71"/>
        <v>8.3333333333333329E-2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50</v>
      </c>
      <c r="Y367" s="378">
        <f t="shared" si="67"/>
        <v>50</v>
      </c>
      <c r="Z367" s="36">
        <f>IFERROR(IF(Y367=0,"",ROUNDUP(Y367/H367,0)*0.00937),"")</f>
        <v>9.3700000000000006E-2</v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52.1</v>
      </c>
      <c r="BN367" s="64">
        <f t="shared" si="69"/>
        <v>52.1</v>
      </c>
      <c r="BO367" s="64">
        <f t="shared" si="70"/>
        <v>8.3333333333333329E-2</v>
      </c>
      <c r="BP367" s="64">
        <f t="shared" si="71"/>
        <v>8.3333333333333329E-2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50</v>
      </c>
      <c r="Y368" s="378">
        <f t="shared" si="67"/>
        <v>50</v>
      </c>
      <c r="Z368" s="36">
        <f>IFERROR(IF(Y368=0,"",ROUNDUP(Y368/H368,0)*0.00937),"")</f>
        <v>9.3700000000000006E-2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52.1</v>
      </c>
      <c r="BN368" s="64">
        <f t="shared" si="69"/>
        <v>52.1</v>
      </c>
      <c r="BO368" s="64">
        <f t="shared" si="70"/>
        <v>8.3333333333333329E-2</v>
      </c>
      <c r="BP368" s="64">
        <f t="shared" si="71"/>
        <v>8.3333333333333329E-2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130</v>
      </c>
      <c r="Y369" s="379">
        <f>IFERROR(Y360/H360,"0")+IFERROR(Y361/H361,"0")+IFERROR(Y362/H362,"0")+IFERROR(Y363/H363,"0")+IFERROR(Y364/H364,"0")+IFERROR(Y365/H365,"0")+IFERROR(Y366/H366,"0")+IFERROR(Y367/H367,"0")+IFERROR(Y368/H368,"0")</f>
        <v>130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2.4561000000000002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1640</v>
      </c>
      <c r="Y370" s="379">
        <f>IFERROR(SUM(Y360:Y368),"0")</f>
        <v>1640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0</v>
      </c>
      <c r="Y372" s="378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40</v>
      </c>
      <c r="Y373" s="378">
        <f>IFERROR(IF(X373="",0,CEILING((X373/$H373),1)*$H373),"")</f>
        <v>40</v>
      </c>
      <c r="Z373" s="36">
        <f>IFERROR(IF(Y373=0,"",ROUNDUP(Y373/H373,0)*0.00937),"")</f>
        <v>9.3700000000000006E-2</v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42.400000000000006</v>
      </c>
      <c r="BN373" s="64">
        <f>IFERROR(Y373*I373/H373,"0")</f>
        <v>42.400000000000006</v>
      </c>
      <c r="BO373" s="64">
        <f>IFERROR(1/J373*(X373/H373),"0")</f>
        <v>8.3333333333333329E-2</v>
      </c>
      <c r="BP373" s="64">
        <f>IFERROR(1/J373*(Y373/H373),"0")</f>
        <v>8.3333333333333329E-2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10</v>
      </c>
      <c r="Y374" s="379">
        <f>IFERROR(Y372/H372,"0")+IFERROR(Y373/H373,"0")</f>
        <v>10</v>
      </c>
      <c r="Z374" s="379">
        <f>IFERROR(IF(Z372="",0,Z372),"0")+IFERROR(IF(Z373="",0,Z373),"0")</f>
        <v>9.3700000000000006E-2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40</v>
      </c>
      <c r="Y375" s="379">
        <f>IFERROR(SUM(Y372:Y373),"0")</f>
        <v>40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0</v>
      </c>
      <c r="Y379" s="378">
        <f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0</v>
      </c>
      <c r="Y380" s="379">
        <f>IFERROR(Y377/H377,"0")+IFERROR(Y378/H378,"0")+IFERROR(Y379/H379,"0")</f>
        <v>0</v>
      </c>
      <c r="Z380" s="379">
        <f>IFERROR(IF(Z377="",0,Z377),"0")+IFERROR(IF(Z378="",0,Z378),"0")+IFERROR(IF(Z379="",0,Z379),"0")</f>
        <v>0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0</v>
      </c>
      <c r="Y381" s="379">
        <f>IFERROR(SUM(Y377:Y379),"0")</f>
        <v>0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5500</v>
      </c>
      <c r="Y401" s="378">
        <f>IFERROR(IF(X401="",0,CEILING((X401/$H401),1)*$H401),"")</f>
        <v>5506.8</v>
      </c>
      <c r="Z401" s="36">
        <f>IFERROR(IF(Y401=0,"",ROUNDUP(Y401/H401,0)*0.02175),"")</f>
        <v>15.355499999999999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5897.6923076923085</v>
      </c>
      <c r="BN401" s="64">
        <f>IFERROR(Y401*I401/H401,"0")</f>
        <v>5904.9840000000004</v>
      </c>
      <c r="BO401" s="64">
        <f>IFERROR(1/J401*(X401/H401),"0")</f>
        <v>12.591575091575091</v>
      </c>
      <c r="BP401" s="64">
        <f>IFERROR(1/J401*(Y401/H401),"0")</f>
        <v>12.607142857142856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200</v>
      </c>
      <c r="Y403" s="378">
        <f>IFERROR(IF(X403="",0,CEILING((X403/$H403),1)*$H403),"")</f>
        <v>201.6</v>
      </c>
      <c r="Z403" s="36">
        <f>IFERROR(IF(Y403=0,"",ROUNDUP(Y403/H403,0)*0.00753),"")</f>
        <v>0.63251999999999997</v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223.66666666666671</v>
      </c>
      <c r="BN403" s="64">
        <f>IFERROR(Y403*I403/H403,"0")</f>
        <v>225.45600000000005</v>
      </c>
      <c r="BO403" s="64">
        <f>IFERROR(1/J403*(X403/H403),"0")</f>
        <v>0.53418803418803418</v>
      </c>
      <c r="BP403" s="64">
        <f>IFERROR(1/J403*(Y403/H403),"0")</f>
        <v>0.53846153846153844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788.46153846153857</v>
      </c>
      <c r="Y406" s="379">
        <f>IFERROR(Y401/H401,"0")+IFERROR(Y402/H402,"0")+IFERROR(Y403/H403,"0")+IFERROR(Y404/H404,"0")+IFERROR(Y405/H405,"0")</f>
        <v>790</v>
      </c>
      <c r="Z406" s="379">
        <f>IFERROR(IF(Z401="",0,Z401),"0")+IFERROR(IF(Z402="",0,Z402),"0")+IFERROR(IF(Z403="",0,Z403),"0")+IFERROR(IF(Z404="",0,Z404),"0")+IFERROR(IF(Z405="",0,Z405),"0")</f>
        <v>15.988019999999999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5700</v>
      </c>
      <c r="Y407" s="379">
        <f>IFERROR(SUM(Y401:Y405),"0")</f>
        <v>5708.4000000000005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50</v>
      </c>
      <c r="Y421" s="378">
        <f t="shared" si="72"/>
        <v>50.400000000000006</v>
      </c>
      <c r="Z421" s="36">
        <f>IFERROR(IF(Y421=0,"",ROUNDUP(Y421/H421,0)*0.00753),"")</f>
        <v>9.0359999999999996E-2</v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52.738095238095234</v>
      </c>
      <c r="BN421" s="64">
        <f t="shared" si="74"/>
        <v>53.160000000000004</v>
      </c>
      <c r="BO421" s="64">
        <f t="shared" si="75"/>
        <v>7.6312576312576319E-2</v>
      </c>
      <c r="BP421" s="64">
        <f t="shared" si="76"/>
        <v>7.6923076923076927E-2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200</v>
      </c>
      <c r="Y422" s="378">
        <f t="shared" si="72"/>
        <v>201.60000000000002</v>
      </c>
      <c r="Z422" s="36">
        <f>IFERROR(IF(Y422=0,"",ROUNDUP(Y422/H422,0)*0.00753),"")</f>
        <v>0.36143999999999998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210.95238095238093</v>
      </c>
      <c r="BN422" s="64">
        <f t="shared" si="74"/>
        <v>212.64000000000001</v>
      </c>
      <c r="BO422" s="64">
        <f t="shared" si="75"/>
        <v>0.30525030525030528</v>
      </c>
      <c r="BP422" s="64">
        <f t="shared" si="76"/>
        <v>0.30769230769230771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4301031330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50</v>
      </c>
      <c r="P426" s="48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4301031178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45</v>
      </c>
      <c r="P427" s="55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17.5</v>
      </c>
      <c r="Y427" s="378">
        <f t="shared" si="72"/>
        <v>18.900000000000002</v>
      </c>
      <c r="Z427" s="36">
        <f t="shared" si="77"/>
        <v>4.5179999999999998E-2</v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18.583333333333332</v>
      </c>
      <c r="BN427" s="64">
        <f t="shared" si="74"/>
        <v>20.07</v>
      </c>
      <c r="BO427" s="64">
        <f t="shared" si="75"/>
        <v>3.5612535612535613E-2</v>
      </c>
      <c r="BP427" s="64">
        <f t="shared" si="76"/>
        <v>3.8461538461538464E-2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0</v>
      </c>
      <c r="Y435" s="378">
        <f t="shared" si="72"/>
        <v>0</v>
      </c>
      <c r="Z435" s="36" t="str">
        <f t="shared" si="77"/>
        <v/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  <c r="BP435" s="64">
        <f t="shared" si="76"/>
        <v>0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67.857142857142861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69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0.49697999999999998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267.5</v>
      </c>
      <c r="Y441" s="379">
        <f>IFERROR(SUM(Y419:Y439),"0")</f>
        <v>270.90000000000003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4301031324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50</v>
      </c>
      <c r="P457" s="413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50</v>
      </c>
      <c r="Y457" s="378">
        <f t="shared" ref="Y457:Y462" si="78">IFERROR(IF(X457="",0,CEILING((X457/$H457),1)*$H457),"")</f>
        <v>50.400000000000006</v>
      </c>
      <c r="Z457" s="36">
        <f>IFERROR(IF(Y457=0,"",ROUNDUP(Y457/H457,0)*0.00753),"")</f>
        <v>9.0359999999999996E-2</v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52.738095238095234</v>
      </c>
      <c r="BN457" s="64">
        <f t="shared" ref="BN457:BN462" si="80">IFERROR(Y457*I457/H457,"0")</f>
        <v>53.160000000000004</v>
      </c>
      <c r="BO457" s="64">
        <f t="shared" ref="BO457:BO462" si="81">IFERROR(1/J457*(X457/H457),"0")</f>
        <v>7.6312576312576319E-2</v>
      </c>
      <c r="BP457" s="64">
        <f t="shared" ref="BP457:BP462" si="82">IFERROR(1/J457*(Y457/H457),"0")</f>
        <v>7.6923076923076927E-2</v>
      </c>
    </row>
    <row r="458" spans="1:68" ht="27" customHeight="1" x14ac:dyDescent="0.25">
      <c r="A458" s="54" t="s">
        <v>576</v>
      </c>
      <c r="B458" s="54" t="s">
        <v>578</v>
      </c>
      <c r="C458" s="31">
        <v>4301031212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113</v>
      </c>
      <c r="N458" s="33"/>
      <c r="O458" s="32">
        <v>45</v>
      </c>
      <c r="P458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4301031327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66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583</v>
      </c>
      <c r="B462" s="54" t="s">
        <v>585</v>
      </c>
      <c r="C462" s="31">
        <v>4301031173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67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11.904761904761905</v>
      </c>
      <c r="Y463" s="379">
        <f>IFERROR(Y457/H457,"0")+IFERROR(Y458/H458,"0")+IFERROR(Y459/H459,"0")+IFERROR(Y460/H460,"0")+IFERROR(Y461/H461,"0")+IFERROR(Y462/H462,"0")</f>
        <v>12</v>
      </c>
      <c r="Z463" s="379">
        <f>IFERROR(IF(Z457="",0,Z457),"0")+IFERROR(IF(Z458="",0,Z458),"0")+IFERROR(IF(Z459="",0,Z459),"0")+IFERROR(IF(Z460="",0,Z460),"0")+IFERROR(IF(Z461="",0,Z461),"0")+IFERROR(IF(Z462="",0,Z462),"0")</f>
        <v>9.0359999999999996E-2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50</v>
      </c>
      <c r="Y464" s="379">
        <f>IFERROR(SUM(Y457:Y462),"0")</f>
        <v>50.400000000000006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200</v>
      </c>
      <c r="Y484" s="378">
        <f t="shared" ref="Y484:Y491" si="83">IFERROR(IF(X484="",0,CEILING((X484/$H484),1)*$H484),"")</f>
        <v>200.64000000000001</v>
      </c>
      <c r="Z484" s="36">
        <f t="shared" ref="Z484:Z489" si="84">IFERROR(IF(Y484=0,"",ROUNDUP(Y484/H484,0)*0.01196),"")</f>
        <v>0.45448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213.63636363636363</v>
      </c>
      <c r="BN484" s="64">
        <f t="shared" ref="BN484:BN491" si="86">IFERROR(Y484*I484/H484,"0")</f>
        <v>214.32</v>
      </c>
      <c r="BO484" s="64">
        <f t="shared" ref="BO484:BO491" si="87">IFERROR(1/J484*(X484/H484),"0")</f>
        <v>0.36421911421911418</v>
      </c>
      <c r="BP484" s="64">
        <f t="shared" ref="BP484:BP491" si="88">IFERROR(1/J484*(Y484/H484),"0")</f>
        <v>0.36538461538461542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250</v>
      </c>
      <c r="Y485" s="378">
        <f t="shared" si="83"/>
        <v>253.44</v>
      </c>
      <c r="Z485" s="36">
        <f t="shared" si="84"/>
        <v>0.57408000000000003</v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267.04545454545456</v>
      </c>
      <c r="BN485" s="64">
        <f t="shared" si="86"/>
        <v>270.71999999999997</v>
      </c>
      <c r="BO485" s="64">
        <f t="shared" si="87"/>
        <v>0.45527389277389274</v>
      </c>
      <c r="BP485" s="64">
        <f t="shared" si="88"/>
        <v>0.46153846153846156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3000</v>
      </c>
      <c r="Y489" s="378">
        <f t="shared" si="83"/>
        <v>3004.32</v>
      </c>
      <c r="Z489" s="36">
        <f t="shared" si="84"/>
        <v>6.8052400000000004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3204.5454545454545</v>
      </c>
      <c r="BN489" s="64">
        <f t="shared" si="86"/>
        <v>3209.16</v>
      </c>
      <c r="BO489" s="64">
        <f t="shared" si="87"/>
        <v>5.4632867132867133</v>
      </c>
      <c r="BP489" s="64">
        <f t="shared" si="88"/>
        <v>5.4711538461538467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0</v>
      </c>
      <c r="Y491" s="378">
        <f t="shared" si="83"/>
        <v>0</v>
      </c>
      <c r="Z491" s="36" t="str">
        <f>IFERROR(IF(Y491=0,"",ROUNDUP(Y491/H491,0)*0.00937),"")</f>
        <v/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  <c r="BP491" s="64">
        <f t="shared" si="88"/>
        <v>0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653.40909090909088</v>
      </c>
      <c r="Y492" s="379">
        <f>IFERROR(Y484/H484,"0")+IFERROR(Y485/H485,"0")+IFERROR(Y486/H486,"0")+IFERROR(Y487/H487,"0")+IFERROR(Y488/H488,"0")+IFERROR(Y489/H489,"0")+IFERROR(Y490/H490,"0")+IFERROR(Y491/H491,"0")</f>
        <v>655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7.8338000000000001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3450</v>
      </c>
      <c r="Y493" s="379">
        <f>IFERROR(SUM(Y484:Y491),"0")</f>
        <v>3458.4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0</v>
      </c>
      <c r="Y503" s="378">
        <f t="shared" si="89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0</v>
      </c>
      <c r="BN503" s="64">
        <f t="shared" si="91"/>
        <v>0</v>
      </c>
      <c r="BO503" s="64">
        <f t="shared" si="92"/>
        <v>0</v>
      </c>
      <c r="BP503" s="64">
        <f t="shared" si="93"/>
        <v>0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0</v>
      </c>
      <c r="Y505" s="378">
        <f t="shared" si="89"/>
        <v>0</v>
      </c>
      <c r="Z505" s="36" t="str">
        <f>IFERROR(IF(Y505=0,"",ROUNDUP(Y505/H505,0)*0.00937),"")</f>
        <v/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0</v>
      </c>
      <c r="BN505" s="64">
        <f t="shared" si="91"/>
        <v>0</v>
      </c>
      <c r="BO505" s="64">
        <f t="shared" si="92"/>
        <v>0</v>
      </c>
      <c r="BP505" s="64">
        <f t="shared" si="93"/>
        <v>0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0</v>
      </c>
      <c r="Y506" s="379">
        <f>IFERROR(Y500/H500,"0")+IFERROR(Y501/H501,"0")+IFERROR(Y502/H502,"0")+IFERROR(Y503/H503,"0")+IFERROR(Y504/H504,"0")+IFERROR(Y505/H505,"0")</f>
        <v>0</v>
      </c>
      <c r="Z506" s="379">
        <f>IFERROR(IF(Z500="",0,Z500),"0")+IFERROR(IF(Z501="",0,Z501),"0")+IFERROR(IF(Z502="",0,Z502),"0")+IFERROR(IF(Z503="",0,Z503),"0")+IFERROR(IF(Z504="",0,Z504),"0")+IFERROR(IF(Z505="",0,Z505),"0")</f>
        <v>0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0</v>
      </c>
      <c r="Y507" s="379">
        <f>IFERROR(SUM(Y500:Y505),"0")</f>
        <v>0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450</v>
      </c>
      <c r="Y523" s="378">
        <f t="shared" si="94"/>
        <v>456</v>
      </c>
      <c r="Z523" s="36">
        <f>IFERROR(IF(Y523=0,"",ROUNDUP(Y523/H523,0)*0.02175),"")</f>
        <v>0.8264999999999999</v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468</v>
      </c>
      <c r="BN523" s="64">
        <f t="shared" si="96"/>
        <v>474.24</v>
      </c>
      <c r="BO523" s="64">
        <f t="shared" si="97"/>
        <v>0.6696428571428571</v>
      </c>
      <c r="BP523" s="64">
        <f t="shared" si="98"/>
        <v>0.67857142857142849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37.5</v>
      </c>
      <c r="Y528" s="379">
        <f>IFERROR(Y521/H521,"0")+IFERROR(Y522/H522,"0")+IFERROR(Y523/H523,"0")+IFERROR(Y524/H524,"0")+IFERROR(Y525/H525,"0")+IFERROR(Y526/H526,"0")+IFERROR(Y527/H527,"0")</f>
        <v>38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0.8264999999999999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450</v>
      </c>
      <c r="Y529" s="379">
        <f>IFERROR(SUM(Y521:Y527),"0")</f>
        <v>456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0</v>
      </c>
      <c r="Y539" s="378">
        <f t="shared" si="99"/>
        <v>0</v>
      </c>
      <c r="Z539" s="36" t="str">
        <f>IFERROR(IF(Y539=0,"",ROUNDUP(Y539/H539,0)*0.00753),"")</f>
        <v/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0</v>
      </c>
      <c r="BN539" s="64">
        <f t="shared" si="101"/>
        <v>0</v>
      </c>
      <c r="BO539" s="64">
        <f t="shared" si="102"/>
        <v>0</v>
      </c>
      <c r="BP539" s="64">
        <f t="shared" si="103"/>
        <v>0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0</v>
      </c>
      <c r="Y545" s="379">
        <f>IFERROR(Y538/H538,"0")+IFERROR(Y539/H539,"0")+IFERROR(Y540/H540,"0")+IFERROR(Y541/H541,"0")+IFERROR(Y542/H542,"0")+IFERROR(Y543/H543,"0")+IFERROR(Y544/H544,"0")</f>
        <v>0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0</v>
      </c>
      <c r="Y546" s="379">
        <f>IFERROR(SUM(Y538:Y544),"0")</f>
        <v>0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300</v>
      </c>
      <c r="Y548" s="378">
        <f>IFERROR(IF(X548="",0,CEILING((X548/$H548),1)*$H548),"")</f>
        <v>304.2</v>
      </c>
      <c r="Z548" s="36">
        <f>IFERROR(IF(Y548=0,"",ROUNDUP(Y548/H548,0)*0.02175),"")</f>
        <v>0.84824999999999995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321.69230769230774</v>
      </c>
      <c r="BN548" s="64">
        <f>IFERROR(Y548*I548/H548,"0")</f>
        <v>326.19600000000003</v>
      </c>
      <c r="BO548" s="64">
        <f>IFERROR(1/J548*(X548/H548),"0")</f>
        <v>0.6868131868131867</v>
      </c>
      <c r="BP548" s="64">
        <f>IFERROR(1/J548*(Y548/H548),"0")</f>
        <v>0.6964285714285714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38.46153846153846</v>
      </c>
      <c r="Y552" s="379">
        <f>IFERROR(Y548/H548,"0")+IFERROR(Y549/H549,"0")+IFERROR(Y550/H550,"0")+IFERROR(Y551/H551,"0")</f>
        <v>39</v>
      </c>
      <c r="Z552" s="379">
        <f>IFERROR(IF(Z548="",0,Z548),"0")+IFERROR(IF(Z549="",0,Z549),"0")+IFERROR(IF(Z550="",0,Z550),"0")+IFERROR(IF(Z551="",0,Z551),"0")</f>
        <v>0.84824999999999995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300</v>
      </c>
      <c r="Y553" s="379">
        <f>IFERROR(SUM(Y548:Y551),"0")</f>
        <v>304.2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17010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17080.45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18259.690775316642</v>
      </c>
      <c r="Y580" s="379">
        <f>IFERROR(SUM(BN22:BN576),"0")</f>
        <v>18334.664000000001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37</v>
      </c>
      <c r="Y581" s="38">
        <f>ROUNDUP(SUM(BP22:BP576),0)</f>
        <v>37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19184.690775316642</v>
      </c>
      <c r="Y582" s="379">
        <f>GrossWeightTotalR+PalletQtyTotalR*25</f>
        <v>19259.664000000001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3358.3634086220295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3371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43.444109999999995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40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509.40000000000003</v>
      </c>
      <c r="E589" s="46">
        <f>IFERROR(Y105*1,"0")+IFERROR(Y106*1,"0")+IFERROR(Y107*1,"0")+IFERROR(Y108*1,"0")+IFERROR(Y109*1,"0")+IFERROR(Y113*1,"0")+IFERROR(Y114*1,"0")+IFERROR(Y115*1,"0")+IFERROR(Y116*1,"0")+IFERROR(Y117*1,"0")</f>
        <v>970.2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806.7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151.80000000000001</v>
      </c>
      <c r="H589" s="46">
        <f>IFERROR(Y175*1,"0")+IFERROR(Y176*1,"0")+IFERROR(Y177*1,"0")+IFERROR(Y178*1,"0")+IFERROR(Y179*1,"0")+IFERROR(Y180*1,"0")+IFERROR(Y181*1,"0")+IFERROR(Y182*1,"0")</f>
        <v>0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1023.3000000000001</v>
      </c>
      <c r="J589" s="46">
        <f>IFERROR(Y231*1,"0")+IFERROR(Y232*1,"0")+IFERROR(Y233*1,"0")+IFERROR(Y234*1,"0")+IFERROR(Y235*1,"0")+IFERROR(Y236*1,"0")+IFERROR(Y237*1,"0")+IFERROR(Y238*1,"0")</f>
        <v>0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54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40.799999999999997</v>
      </c>
      <c r="R589" s="46">
        <f>IFERROR(Y286*1,"0")</f>
        <v>0</v>
      </c>
      <c r="S589" s="46">
        <f>IFERROR(Y291*1,"0")+IFERROR(Y295*1,"0")+IFERROR(Y296*1,"0")</f>
        <v>0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295.95000000000005</v>
      </c>
      <c r="U589" s="46">
        <f>IFERROR(Y348*1,"0")+IFERROR(Y352*1,"0")+IFERROR(Y353*1,"0")+IFERROR(Y354*1,"0")</f>
        <v>1260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1680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5708.4000000000005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270.90000000000003</v>
      </c>
      <c r="Y589" s="46">
        <f>IFERROR(Y453*1,"0")+IFERROR(Y457*1,"0")+IFERROR(Y458*1,"0")+IFERROR(Y459*1,"0")+IFERROR(Y460*1,"0")+IFERROR(Y461*1,"0")+IFERROR(Y462*1,"0")+IFERROR(Y466*1,"0")</f>
        <v>50.400000000000006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3458.4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760.2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746</v>
      </c>
      <c r="C6" s="47" t="s">
        <v>747</v>
      </c>
      <c r="D6" s="47" t="s">
        <v>748</v>
      </c>
      <c r="E6" s="47"/>
    </row>
    <row r="7" spans="2:8" x14ac:dyDescent="0.2">
      <c r="B7" s="47" t="s">
        <v>749</v>
      </c>
      <c r="C7" s="47" t="s">
        <v>750</v>
      </c>
      <c r="D7" s="47" t="s">
        <v>751</v>
      </c>
      <c r="E7" s="47"/>
    </row>
    <row r="8" spans="2:8" x14ac:dyDescent="0.2">
      <c r="B8" s="47" t="s">
        <v>752</v>
      </c>
      <c r="C8" s="47" t="s">
        <v>753</v>
      </c>
      <c r="D8" s="47" t="s">
        <v>754</v>
      </c>
      <c r="E8" s="47"/>
    </row>
    <row r="9" spans="2:8" x14ac:dyDescent="0.2">
      <c r="B9" s="47" t="s">
        <v>755</v>
      </c>
      <c r="C9" s="47" t="s">
        <v>756</v>
      </c>
      <c r="D9" s="47" t="s">
        <v>757</v>
      </c>
      <c r="E9" s="47"/>
    </row>
    <row r="10" spans="2:8" x14ac:dyDescent="0.2">
      <c r="B10" s="47" t="s">
        <v>14</v>
      </c>
      <c r="C10" s="47" t="s">
        <v>758</v>
      </c>
      <c r="D10" s="47" t="s">
        <v>759</v>
      </c>
      <c r="E10" s="47"/>
    </row>
    <row r="11" spans="2:8" x14ac:dyDescent="0.2">
      <c r="B11" s="47" t="s">
        <v>760</v>
      </c>
      <c r="C11" s="47" t="s">
        <v>761</v>
      </c>
      <c r="D11" s="47" t="s">
        <v>762</v>
      </c>
      <c r="E11" s="47"/>
    </row>
    <row r="13" spans="2:8" x14ac:dyDescent="0.2">
      <c r="B13" s="47" t="s">
        <v>763</v>
      </c>
      <c r="C13" s="47" t="s">
        <v>747</v>
      </c>
      <c r="D13" s="47"/>
      <c r="E13" s="47"/>
    </row>
    <row r="15" spans="2:8" x14ac:dyDescent="0.2">
      <c r="B15" s="47" t="s">
        <v>764</v>
      </c>
      <c r="C15" s="47" t="s">
        <v>750</v>
      </c>
      <c r="D15" s="47"/>
      <c r="E15" s="47"/>
    </row>
    <row r="17" spans="2:5" x14ac:dyDescent="0.2">
      <c r="B17" s="47" t="s">
        <v>765</v>
      </c>
      <c r="C17" s="47" t="s">
        <v>753</v>
      </c>
      <c r="D17" s="47"/>
      <c r="E17" s="47"/>
    </row>
    <row r="19" spans="2:5" x14ac:dyDescent="0.2">
      <c r="B19" s="47" t="s">
        <v>766</v>
      </c>
      <c r="C19" s="47" t="s">
        <v>756</v>
      </c>
      <c r="D19" s="47"/>
      <c r="E19" s="47"/>
    </row>
    <row r="21" spans="2:5" x14ac:dyDescent="0.2">
      <c r="B21" s="47" t="s">
        <v>767</v>
      </c>
      <c r="C21" s="47" t="s">
        <v>758</v>
      </c>
      <c r="D21" s="47"/>
      <c r="E21" s="47"/>
    </row>
    <row r="23" spans="2:5" x14ac:dyDescent="0.2">
      <c r="B23" s="47" t="s">
        <v>768</v>
      </c>
      <c r="C23" s="47" t="s">
        <v>761</v>
      </c>
      <c r="D23" s="47"/>
      <c r="E23" s="47"/>
    </row>
    <row r="25" spans="2:5" x14ac:dyDescent="0.2">
      <c r="B25" s="47" t="s">
        <v>769</v>
      </c>
      <c r="C25" s="47"/>
      <c r="D25" s="47"/>
      <c r="E25" s="47"/>
    </row>
    <row r="26" spans="2:5" x14ac:dyDescent="0.2">
      <c r="B26" s="47" t="s">
        <v>770</v>
      </c>
      <c r="C26" s="47"/>
      <c r="D26" s="47"/>
      <c r="E26" s="47"/>
    </row>
    <row r="27" spans="2:5" x14ac:dyDescent="0.2">
      <c r="B27" s="47" t="s">
        <v>771</v>
      </c>
      <c r="C27" s="47"/>
      <c r="D27" s="47"/>
      <c r="E27" s="47"/>
    </row>
    <row r="28" spans="2:5" x14ac:dyDescent="0.2">
      <c r="B28" s="47" t="s">
        <v>772</v>
      </c>
      <c r="C28" s="47"/>
      <c r="D28" s="47"/>
      <c r="E28" s="47"/>
    </row>
    <row r="29" spans="2:5" x14ac:dyDescent="0.2">
      <c r="B29" s="47" t="s">
        <v>773</v>
      </c>
      <c r="C29" s="47"/>
      <c r="D29" s="47"/>
      <c r="E29" s="47"/>
    </row>
    <row r="30" spans="2:5" x14ac:dyDescent="0.2">
      <c r="B30" s="47" t="s">
        <v>774</v>
      </c>
      <c r="C30" s="47"/>
      <c r="D30" s="47"/>
      <c r="E30" s="47"/>
    </row>
    <row r="31" spans="2:5" x14ac:dyDescent="0.2">
      <c r="B31" s="47" t="s">
        <v>775</v>
      </c>
      <c r="C31" s="47"/>
      <c r="D31" s="47"/>
      <c r="E31" s="47"/>
    </row>
    <row r="32" spans="2:5" x14ac:dyDescent="0.2">
      <c r="B32" s="47" t="s">
        <v>776</v>
      </c>
      <c r="C32" s="47"/>
      <c r="D32" s="47"/>
      <c r="E32" s="47"/>
    </row>
    <row r="33" spans="2:5" x14ac:dyDescent="0.2">
      <c r="B33" s="47" t="s">
        <v>777</v>
      </c>
      <c r="C33" s="47"/>
      <c r="D33" s="47"/>
      <c r="E33" s="47"/>
    </row>
    <row r="34" spans="2:5" x14ac:dyDescent="0.2">
      <c r="B34" s="47" t="s">
        <v>778</v>
      </c>
      <c r="C34" s="47"/>
      <c r="D34" s="47"/>
      <c r="E34" s="47"/>
    </row>
    <row r="35" spans="2:5" x14ac:dyDescent="0.2">
      <c r="B35" s="47" t="s">
        <v>779</v>
      </c>
      <c r="C35" s="47"/>
      <c r="D35" s="47"/>
      <c r="E35" s="47"/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2024-09-06T08:44:38Z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